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Ura-Tube\"/>
    </mc:Choice>
  </mc:AlternateContent>
  <xr:revisionPtr revIDLastSave="0" documentId="13_ncr:1_{94FE20C8-873F-47B1-A574-EB6D39777D1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3" l="1"/>
  <c r="E46" i="3"/>
  <c r="E45" i="3"/>
  <c r="E44" i="3"/>
  <c r="E43" i="3"/>
  <c r="E42" i="3"/>
  <c r="E41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8" i="3" s="1"/>
  <c r="K2" i="3"/>
  <c r="D2" i="3"/>
  <c r="K7" i="3" s="1"/>
  <c r="K1" i="3"/>
  <c r="G34" i="3" s="1"/>
  <c r="H34" i="3" s="1"/>
  <c r="E47" i="2"/>
  <c r="E46" i="2"/>
  <c r="E45" i="2"/>
  <c r="E44" i="2"/>
  <c r="E43" i="2"/>
  <c r="E42" i="2"/>
  <c r="E41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8" i="2" s="1"/>
  <c r="K1" i="2"/>
  <c r="G33" i="2" s="1"/>
  <c r="H33" i="2" s="1"/>
  <c r="I38" i="1"/>
  <c r="I20" i="1"/>
  <c r="I23" i="1"/>
  <c r="I33" i="1"/>
  <c r="I9" i="1"/>
  <c r="I19" i="1"/>
  <c r="I36" i="1"/>
  <c r="I28" i="1"/>
  <c r="I5" i="1"/>
  <c r="I29" i="1"/>
  <c r="I35" i="1"/>
  <c r="I6" i="1"/>
  <c r="I11" i="1"/>
  <c r="I8" i="1"/>
  <c r="I15" i="1"/>
  <c r="I10" i="1"/>
  <c r="I25" i="1"/>
  <c r="I26" i="1"/>
  <c r="I3" i="1"/>
  <c r="I16" i="1"/>
  <c r="I14" i="1"/>
  <c r="I22" i="1"/>
  <c r="I30" i="1"/>
  <c r="I7" i="1"/>
  <c r="I27" i="1"/>
  <c r="I34" i="1"/>
  <c r="I13" i="1"/>
  <c r="I21" i="1"/>
  <c r="I4" i="1"/>
  <c r="I18" i="1"/>
  <c r="I32" i="1"/>
  <c r="I12" i="1"/>
  <c r="I31" i="1"/>
  <c r="I37" i="1"/>
  <c r="I24" i="1"/>
  <c r="I17" i="1"/>
  <c r="H38" i="1"/>
  <c r="H20" i="1"/>
  <c r="H23" i="1"/>
  <c r="H33" i="1"/>
  <c r="H9" i="1"/>
  <c r="H19" i="1"/>
  <c r="H36" i="1"/>
  <c r="H28" i="1"/>
  <c r="H5" i="1"/>
  <c r="H29" i="1"/>
  <c r="H35" i="1"/>
  <c r="H6" i="1"/>
  <c r="H11" i="1"/>
  <c r="H8" i="1"/>
  <c r="H15" i="1"/>
  <c r="H10" i="1"/>
  <c r="H25" i="1"/>
  <c r="H26" i="1"/>
  <c r="H3" i="1"/>
  <c r="H16" i="1"/>
  <c r="H14" i="1"/>
  <c r="H22" i="1"/>
  <c r="H30" i="1"/>
  <c r="H7" i="1"/>
  <c r="H27" i="1"/>
  <c r="H34" i="1"/>
  <c r="H13" i="1"/>
  <c r="H21" i="1"/>
  <c r="H4" i="1"/>
  <c r="H18" i="1"/>
  <c r="H32" i="1"/>
  <c r="H12" i="1"/>
  <c r="H31" i="1"/>
  <c r="H37" i="1"/>
  <c r="H24" i="1"/>
  <c r="H17" i="1"/>
  <c r="K3" i="3" l="1"/>
  <c r="E36" i="3" s="1"/>
  <c r="F44" i="3"/>
  <c r="F41" i="3"/>
  <c r="G41" i="3" s="1"/>
  <c r="H41" i="3" s="1"/>
  <c r="F45" i="3"/>
  <c r="F42" i="3"/>
  <c r="F46" i="3"/>
  <c r="G46" i="3" s="1"/>
  <c r="H46" i="3" s="1"/>
  <c r="F43" i="3"/>
  <c r="F47" i="3"/>
  <c r="G23" i="3"/>
  <c r="H23" i="3" s="1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36" i="3"/>
  <c r="H36" i="3" s="1"/>
  <c r="G2" i="3"/>
  <c r="H2" i="3" s="1"/>
  <c r="G4" i="3"/>
  <c r="H4" i="3" s="1"/>
  <c r="E7" i="3"/>
  <c r="E21" i="3"/>
  <c r="G27" i="3"/>
  <c r="H27" i="3" s="1"/>
  <c r="G31" i="3"/>
  <c r="H31" i="3" s="1"/>
  <c r="F32" i="3"/>
  <c r="G35" i="3"/>
  <c r="H35" i="3" s="1"/>
  <c r="E37" i="3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37" i="3"/>
  <c r="H37" i="3" s="1"/>
  <c r="G6" i="3"/>
  <c r="H6" i="3" s="1"/>
  <c r="G8" i="3"/>
  <c r="H8" i="3" s="1"/>
  <c r="G11" i="3"/>
  <c r="H11" i="3" s="1"/>
  <c r="G15" i="3"/>
  <c r="H15" i="3" s="1"/>
  <c r="G19" i="3"/>
  <c r="H19" i="3" s="1"/>
  <c r="F24" i="3"/>
  <c r="G3" i="3"/>
  <c r="H3" i="3" s="1"/>
  <c r="F4" i="3"/>
  <c r="G10" i="3"/>
  <c r="H10" i="3" s="1"/>
  <c r="F11" i="3"/>
  <c r="G14" i="3"/>
  <c r="H14" i="3" s="1"/>
  <c r="E16" i="3"/>
  <c r="G18" i="3"/>
  <c r="H18" i="3" s="1"/>
  <c r="G22" i="3"/>
  <c r="H22" i="3" s="1"/>
  <c r="G26" i="3"/>
  <c r="H26" i="3" s="1"/>
  <c r="F27" i="3"/>
  <c r="G30" i="3"/>
  <c r="H30" i="3" s="1"/>
  <c r="E32" i="3"/>
  <c r="G37" i="2"/>
  <c r="H37" i="2" s="1"/>
  <c r="F44" i="2"/>
  <c r="K3" i="2"/>
  <c r="F8" i="2" s="1"/>
  <c r="G21" i="2"/>
  <c r="H21" i="2" s="1"/>
  <c r="G5" i="2"/>
  <c r="H5" i="2" s="1"/>
  <c r="G7" i="2"/>
  <c r="H7" i="2" s="1"/>
  <c r="G9" i="2"/>
  <c r="H9" i="2" s="1"/>
  <c r="G25" i="2"/>
  <c r="H25" i="2" s="1"/>
  <c r="F41" i="2"/>
  <c r="F45" i="2"/>
  <c r="G3" i="2"/>
  <c r="H3" i="2" s="1"/>
  <c r="F6" i="2"/>
  <c r="G13" i="2"/>
  <c r="H13" i="2" s="1"/>
  <c r="F17" i="2"/>
  <c r="E26" i="2"/>
  <c r="G29" i="2"/>
  <c r="H29" i="2" s="1"/>
  <c r="F42" i="2"/>
  <c r="F46" i="2"/>
  <c r="K6" i="2"/>
  <c r="G17" i="2"/>
  <c r="H17" i="2" s="1"/>
  <c r="F43" i="2"/>
  <c r="F47" i="2"/>
  <c r="F11" i="2"/>
  <c r="E14" i="2"/>
  <c r="F27" i="2"/>
  <c r="E30" i="2"/>
  <c r="E5" i="2"/>
  <c r="F34" i="2"/>
  <c r="F18" i="2"/>
  <c r="E15" i="2"/>
  <c r="E33" i="2"/>
  <c r="E29" i="2"/>
  <c r="E17" i="2"/>
  <c r="E13" i="2"/>
  <c r="F30" i="2"/>
  <c r="E8" i="2"/>
  <c r="E35" i="2"/>
  <c r="E31" i="2"/>
  <c r="E19" i="2"/>
  <c r="F14" i="2"/>
  <c r="F15" i="2"/>
  <c r="E18" i="2"/>
  <c r="F31" i="2"/>
  <c r="E34" i="2"/>
  <c r="F9" i="2"/>
  <c r="F3" i="2"/>
  <c r="F19" i="2"/>
  <c r="E22" i="2"/>
  <c r="F35" i="2"/>
  <c r="G10" i="2"/>
  <c r="H10" i="2" s="1"/>
  <c r="G14" i="2"/>
  <c r="H14" i="2" s="1"/>
  <c r="E16" i="2"/>
  <c r="G18" i="2"/>
  <c r="H18" i="2" s="1"/>
  <c r="G22" i="2"/>
  <c r="H22" i="2" s="1"/>
  <c r="E24" i="2"/>
  <c r="G26" i="2"/>
  <c r="H26" i="2" s="1"/>
  <c r="G30" i="2"/>
  <c r="H30" i="2" s="1"/>
  <c r="E32" i="2"/>
  <c r="G34" i="2"/>
  <c r="H34" i="2" s="1"/>
  <c r="G2" i="2"/>
  <c r="H2" i="2" s="1"/>
  <c r="K7" i="2"/>
  <c r="G8" i="2"/>
  <c r="H8" i="2" s="1"/>
  <c r="G11" i="2"/>
  <c r="H11" i="2" s="1"/>
  <c r="G15" i="2"/>
  <c r="H15" i="2" s="1"/>
  <c r="G19" i="2"/>
  <c r="H19" i="2" s="1"/>
  <c r="G23" i="2"/>
  <c r="H23" i="2" s="1"/>
  <c r="G27" i="2"/>
  <c r="H27" i="2" s="1"/>
  <c r="G31" i="2"/>
  <c r="H31" i="2" s="1"/>
  <c r="G35" i="2"/>
  <c r="H35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E25" i="3" l="1"/>
  <c r="E9" i="3"/>
  <c r="G42" i="3"/>
  <c r="H42" i="3" s="1"/>
  <c r="F5" i="3"/>
  <c r="E31" i="3"/>
  <c r="E15" i="3"/>
  <c r="F34" i="3"/>
  <c r="F18" i="3"/>
  <c r="F31" i="3"/>
  <c r="E20" i="3"/>
  <c r="F15" i="3"/>
  <c r="F2" i="3"/>
  <c r="K5" i="3" s="1"/>
  <c r="G45" i="3"/>
  <c r="H45" i="3" s="1"/>
  <c r="E6" i="3"/>
  <c r="F20" i="3"/>
  <c r="E34" i="3"/>
  <c r="E18" i="3"/>
  <c r="E10" i="3"/>
  <c r="F37" i="3"/>
  <c r="E11" i="3"/>
  <c r="F29" i="3"/>
  <c r="E24" i="3"/>
  <c r="F19" i="3"/>
  <c r="F8" i="3"/>
  <c r="E5" i="3"/>
  <c r="G44" i="3"/>
  <c r="H44" i="3" s="1"/>
  <c r="E35" i="3"/>
  <c r="E8" i="3"/>
  <c r="E29" i="3"/>
  <c r="E13" i="3"/>
  <c r="E3" i="3"/>
  <c r="F3" i="3"/>
  <c r="E17" i="3"/>
  <c r="F25" i="3"/>
  <c r="E23" i="3"/>
  <c r="F33" i="3"/>
  <c r="F26" i="3"/>
  <c r="F10" i="3"/>
  <c r="F21" i="3"/>
  <c r="F36" i="3"/>
  <c r="E26" i="3"/>
  <c r="E27" i="3"/>
  <c r="F30" i="3"/>
  <c r="F14" i="3"/>
  <c r="F35" i="3"/>
  <c r="E28" i="3"/>
  <c r="F23" i="3"/>
  <c r="E12" i="3"/>
  <c r="F6" i="3"/>
  <c r="E2" i="3"/>
  <c r="G47" i="3"/>
  <c r="H47" i="3" s="1"/>
  <c r="G43" i="3"/>
  <c r="H43" i="3" s="1"/>
  <c r="E4" i="3"/>
  <c r="E33" i="3"/>
  <c r="F12" i="3"/>
  <c r="E30" i="3"/>
  <c r="E22" i="3"/>
  <c r="E14" i="3"/>
  <c r="F28" i="3"/>
  <c r="F16" i="3"/>
  <c r="F13" i="3"/>
  <c r="E19" i="3"/>
  <c r="F17" i="3"/>
  <c r="F22" i="3"/>
  <c r="F7" i="3"/>
  <c r="F9" i="3"/>
  <c r="K4" i="3"/>
  <c r="G46" i="2"/>
  <c r="H46" i="2" s="1"/>
  <c r="F12" i="2"/>
  <c r="F32" i="2"/>
  <c r="F16" i="2"/>
  <c r="F7" i="2"/>
  <c r="F28" i="2"/>
  <c r="E2" i="2"/>
  <c r="F22" i="2"/>
  <c r="E4" i="2"/>
  <c r="E3" i="2"/>
  <c r="E21" i="2"/>
  <c r="E37" i="2"/>
  <c r="E23" i="2"/>
  <c r="E7" i="2"/>
  <c r="F24" i="2"/>
  <c r="F4" i="2"/>
  <c r="K5" i="2" s="1"/>
  <c r="F36" i="2"/>
  <c r="F23" i="2"/>
  <c r="E10" i="2"/>
  <c r="E36" i="2"/>
  <c r="E28" i="2"/>
  <c r="E20" i="2"/>
  <c r="E12" i="2"/>
  <c r="F29" i="2"/>
  <c r="F13" i="2"/>
  <c r="F5" i="2"/>
  <c r="F25" i="2"/>
  <c r="E11" i="2"/>
  <c r="E27" i="2"/>
  <c r="E6" i="2"/>
  <c r="E9" i="2"/>
  <c r="E25" i="2"/>
  <c r="F10" i="2"/>
  <c r="F26" i="2"/>
  <c r="F37" i="2"/>
  <c r="F21" i="2"/>
  <c r="F2" i="2"/>
  <c r="F33" i="2"/>
  <c r="F20" i="2"/>
  <c r="G43" i="2"/>
  <c r="H43" i="2" s="1"/>
  <c r="G47" i="2"/>
  <c r="H47" i="2" s="1"/>
  <c r="G44" i="2"/>
  <c r="H44" i="2" s="1"/>
  <c r="K4" i="2"/>
  <c r="G41" i="2"/>
  <c r="H41" i="2" s="1"/>
  <c r="G45" i="2"/>
  <c r="H45" i="2" s="1"/>
  <c r="G42" i="2"/>
  <c r="H42" i="2" s="1"/>
</calcChain>
</file>

<file path=xl/sharedStrings.xml><?xml version="1.0" encoding="utf-8"?>
<sst xmlns="http://schemas.openxmlformats.org/spreadsheetml/2006/main" count="384" uniqueCount="211">
  <si>
    <t>Ura-Tube</t>
  </si>
  <si>
    <t>start_date</t>
  </si>
  <si>
    <t>end_date</t>
  </si>
  <si>
    <t>duration</t>
  </si>
  <si>
    <t>peak</t>
  </si>
  <si>
    <t>sum</t>
  </si>
  <si>
    <t>average</t>
  </si>
  <si>
    <t>median</t>
  </si>
  <si>
    <t>08/01/1943</t>
  </si>
  <si>
    <t>11/01/1943</t>
  </si>
  <si>
    <t>3</t>
  </si>
  <si>
    <t>-2.05</t>
  </si>
  <si>
    <t>-3.26</t>
  </si>
  <si>
    <t>-1.09</t>
  </si>
  <si>
    <t>-1.07</t>
  </si>
  <si>
    <t>03/01/1944</t>
  </si>
  <si>
    <t>10/01/1944</t>
  </si>
  <si>
    <t>7</t>
  </si>
  <si>
    <t>-3.28</t>
  </si>
  <si>
    <t>-13.62</t>
  </si>
  <si>
    <t>-1.95</t>
  </si>
  <si>
    <t>-1.75</t>
  </si>
  <si>
    <t>01/01/1945</t>
  </si>
  <si>
    <t>03/01/1945</t>
  </si>
  <si>
    <t>2</t>
  </si>
  <si>
    <t>-1.85</t>
  </si>
  <si>
    <t>-3.54</t>
  </si>
  <si>
    <t>-1.77</t>
  </si>
  <si>
    <t>05/01/1946</t>
  </si>
  <si>
    <t>08/01/1946</t>
  </si>
  <si>
    <t>-1.76</t>
  </si>
  <si>
    <t>-4.07</t>
  </si>
  <si>
    <t>-1.36</t>
  </si>
  <si>
    <t>-1.57</t>
  </si>
  <si>
    <t>11/01/1946</t>
  </si>
  <si>
    <t>06/01/1947</t>
  </si>
  <si>
    <t>-2.04</t>
  </si>
  <si>
    <t>-8.38</t>
  </si>
  <si>
    <t>-1.2</t>
  </si>
  <si>
    <t>-1.3</t>
  </si>
  <si>
    <t>02/01/1948</t>
  </si>
  <si>
    <t>04/01/1948</t>
  </si>
  <si>
    <t>-1.83</t>
  </si>
  <si>
    <t>-0.92</t>
  </si>
  <si>
    <t>09/01/1948</t>
  </si>
  <si>
    <t>02/01/1949</t>
  </si>
  <si>
    <t>5</t>
  </si>
  <si>
    <t>-1.46</t>
  </si>
  <si>
    <t>-3.48</t>
  </si>
  <si>
    <t>-0.7</t>
  </si>
  <si>
    <t>-0.69</t>
  </si>
  <si>
    <t>04/01/1950</t>
  </si>
  <si>
    <t>02/01/1951</t>
  </si>
  <si>
    <t>10</t>
  </si>
  <si>
    <t>-12.18</t>
  </si>
  <si>
    <t>-1.22</t>
  </si>
  <si>
    <t>-1.25</t>
  </si>
  <si>
    <t>10/01/1952</t>
  </si>
  <si>
    <t>02/01/1953</t>
  </si>
  <si>
    <t>4</t>
  </si>
  <si>
    <t>-2.3</t>
  </si>
  <si>
    <t>-4.79</t>
  </si>
  <si>
    <t>-1.1</t>
  </si>
  <si>
    <t>09/01/1953</t>
  </si>
  <si>
    <t>10/01/1953</t>
  </si>
  <si>
    <t>1</t>
  </si>
  <si>
    <t>12/01/1954</t>
  </si>
  <si>
    <t>03/01/1955</t>
  </si>
  <si>
    <t>-1.94</t>
  </si>
  <si>
    <t>-5.11</t>
  </si>
  <si>
    <t>-1.7</t>
  </si>
  <si>
    <t>09/01/1956</t>
  </si>
  <si>
    <t>03/01/1957</t>
  </si>
  <si>
    <t>6</t>
  </si>
  <si>
    <t>-2.47</t>
  </si>
  <si>
    <t>-9.29</t>
  </si>
  <si>
    <t>-1.55</t>
  </si>
  <si>
    <t>-1.41</t>
  </si>
  <si>
    <t>07/01/1959</t>
  </si>
  <si>
    <t>08/01/1959</t>
  </si>
  <si>
    <t>-1.51</t>
  </si>
  <si>
    <t>02/01/1961</t>
  </si>
  <si>
    <t>04/01/1961</t>
  </si>
  <si>
    <t>-1.21</t>
  </si>
  <si>
    <t>-2.4</t>
  </si>
  <si>
    <t>07/01/1961</t>
  </si>
  <si>
    <t>09/01/1961</t>
  </si>
  <si>
    <t>-1.6</t>
  </si>
  <si>
    <t>-0.8</t>
  </si>
  <si>
    <t>03/01/1962</t>
  </si>
  <si>
    <t>06/01/1962</t>
  </si>
  <si>
    <t>-1.34</t>
  </si>
  <si>
    <t>-2.76</t>
  </si>
  <si>
    <t>-0.98</t>
  </si>
  <si>
    <t>09/01/1962</t>
  </si>
  <si>
    <t>11/01/1962</t>
  </si>
  <si>
    <t>-2.39</t>
  </si>
  <si>
    <t>-1.19</t>
  </si>
  <si>
    <t>10/01/1964</t>
  </si>
  <si>
    <t>01/01/1965</t>
  </si>
  <si>
    <t>-2.22</t>
  </si>
  <si>
    <t>-4.21</t>
  </si>
  <si>
    <t>-1.4</t>
  </si>
  <si>
    <t>04/01/1965</t>
  </si>
  <si>
    <t>08/01/1965</t>
  </si>
  <si>
    <t>-1.47</t>
  </si>
  <si>
    <t>-4.34</t>
  </si>
  <si>
    <t>-1.27</t>
  </si>
  <si>
    <t>02/01/1966</t>
  </si>
  <si>
    <t>03/01/1966</t>
  </si>
  <si>
    <t>-1.15</t>
  </si>
  <si>
    <t>01/01/1967</t>
  </si>
  <si>
    <t>04/01/1967</t>
  </si>
  <si>
    <t>-2.77</t>
  </si>
  <si>
    <t>-0.49</t>
  </si>
  <si>
    <t>02/01/1970</t>
  </si>
  <si>
    <t>05/01/1970</t>
  </si>
  <si>
    <t>-1.72</t>
  </si>
  <si>
    <t>-2.74</t>
  </si>
  <si>
    <t>-0.91</t>
  </si>
  <si>
    <t>-0.99</t>
  </si>
  <si>
    <t>10/01/1970</t>
  </si>
  <si>
    <t>02/01/1971</t>
  </si>
  <si>
    <t>-1.78</t>
  </si>
  <si>
    <t>-3.86</t>
  </si>
  <si>
    <t>-0.97</t>
  </si>
  <si>
    <t>-0.9</t>
  </si>
  <si>
    <t>06/01/1971</t>
  </si>
  <si>
    <t>01/01/1972</t>
  </si>
  <si>
    <t>-2.14</t>
  </si>
  <si>
    <t>-6.69</t>
  </si>
  <si>
    <t>-0.96</t>
  </si>
  <si>
    <t>-0.83</t>
  </si>
  <si>
    <t>08/01/1973</t>
  </si>
  <si>
    <t>09/01/1973</t>
  </si>
  <si>
    <t>-1.54</t>
  </si>
  <si>
    <t>11/01/1974</t>
  </si>
  <si>
    <t>03/01/1975</t>
  </si>
  <si>
    <t>-2.07</t>
  </si>
  <si>
    <t>-4.75</t>
  </si>
  <si>
    <t>04/01/1975</t>
  </si>
  <si>
    <t>09/01/1975</t>
  </si>
  <si>
    <t>-3.09</t>
  </si>
  <si>
    <t>-8.6</t>
  </si>
  <si>
    <t>08/01/1976</t>
  </si>
  <si>
    <t>10/01/1976</t>
  </si>
  <si>
    <t>-1.71</t>
  </si>
  <si>
    <t>-2.73</t>
  </si>
  <si>
    <t>-1.37</t>
  </si>
  <si>
    <t>04/01/1977</t>
  </si>
  <si>
    <t>07/01/1977</t>
  </si>
  <si>
    <t>-1.97</t>
  </si>
  <si>
    <t>-3.56</t>
  </si>
  <si>
    <t>09/01/1977</t>
  </si>
  <si>
    <t>10/01/1977</t>
  </si>
  <si>
    <t>09/01/1978</t>
  </si>
  <si>
    <t>11/01/1978</t>
  </si>
  <si>
    <t>-1.91</t>
  </si>
  <si>
    <t>-3.41</t>
  </si>
  <si>
    <t>11/01/1979</t>
  </si>
  <si>
    <t>06/01/1980</t>
  </si>
  <si>
    <t>-1.79</t>
  </si>
  <si>
    <t>-7.36</t>
  </si>
  <si>
    <t>-1.05</t>
  </si>
  <si>
    <t>-0.78</t>
  </si>
  <si>
    <t>01/01/1982</t>
  </si>
  <si>
    <t>03/01/1982</t>
  </si>
  <si>
    <t>-2.68</t>
  </si>
  <si>
    <t>04/01/1984</t>
  </si>
  <si>
    <t>10/01/1984</t>
  </si>
  <si>
    <t>-2.01</t>
  </si>
  <si>
    <t>-7.31</t>
  </si>
  <si>
    <t>-1.24</t>
  </si>
  <si>
    <t>09/01/1985</t>
  </si>
  <si>
    <t>09/01/1986</t>
  </si>
  <si>
    <t>12</t>
  </si>
  <si>
    <t>-2.44</t>
  </si>
  <si>
    <t>-13.2</t>
  </si>
  <si>
    <t>04/01/1989</t>
  </si>
  <si>
    <t>09/01/1989</t>
  </si>
  <si>
    <t>-1.35</t>
  </si>
  <si>
    <t>-4.09</t>
  </si>
  <si>
    <t>-0.82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</si>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</sst>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workbookViewId="0">
      <selection activeCell="I38" sqref="I3:I38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183</v>
      </c>
    </row>
    <row r="3" spans="1:9" x14ac:dyDescent="0.35">
      <c r="A3" t="s">
        <v>108</v>
      </c>
      <c r="B3" t="s">
        <v>109</v>
      </c>
      <c r="C3" t="s">
        <v>65</v>
      </c>
      <c r="D3" t="s">
        <v>110</v>
      </c>
      <c r="E3" t="s">
        <v>110</v>
      </c>
      <c r="F3" t="s">
        <v>110</v>
      </c>
      <c r="G3" t="s">
        <v>110</v>
      </c>
      <c r="H3">
        <f>C3*1</f>
        <v>1</v>
      </c>
      <c r="I3">
        <f>E3*-1</f>
        <v>1.1499999999999999</v>
      </c>
    </row>
    <row r="4" spans="1:9" x14ac:dyDescent="0.35">
      <c r="A4" t="s">
        <v>153</v>
      </c>
      <c r="B4" t="s">
        <v>154</v>
      </c>
      <c r="C4" t="s">
        <v>65</v>
      </c>
      <c r="D4" t="s">
        <v>56</v>
      </c>
      <c r="E4" t="s">
        <v>56</v>
      </c>
      <c r="F4" t="s">
        <v>56</v>
      </c>
      <c r="G4" t="s">
        <v>56</v>
      </c>
      <c r="H4">
        <f>C4*1</f>
        <v>1</v>
      </c>
      <c r="I4">
        <f>E4*-1</f>
        <v>1.25</v>
      </c>
    </row>
    <row r="5" spans="1:9" x14ac:dyDescent="0.35">
      <c r="A5" t="s">
        <v>63</v>
      </c>
      <c r="B5" t="s">
        <v>64</v>
      </c>
      <c r="C5" t="s">
        <v>65</v>
      </c>
      <c r="D5" t="s">
        <v>32</v>
      </c>
      <c r="E5" t="s">
        <v>32</v>
      </c>
      <c r="F5" t="s">
        <v>32</v>
      </c>
      <c r="G5" t="s">
        <v>32</v>
      </c>
      <c r="H5">
        <f>C5*1</f>
        <v>1</v>
      </c>
      <c r="I5">
        <f>E5*-1</f>
        <v>1.36</v>
      </c>
    </row>
    <row r="6" spans="1:9" x14ac:dyDescent="0.35">
      <c r="A6" t="s">
        <v>78</v>
      </c>
      <c r="B6" t="s">
        <v>79</v>
      </c>
      <c r="C6" t="s">
        <v>65</v>
      </c>
      <c r="D6" t="s">
        <v>80</v>
      </c>
      <c r="E6" t="s">
        <v>80</v>
      </c>
      <c r="F6" t="s">
        <v>80</v>
      </c>
      <c r="G6" t="s">
        <v>80</v>
      </c>
      <c r="H6">
        <f>C6*1</f>
        <v>1</v>
      </c>
      <c r="I6">
        <f>E6*-1</f>
        <v>1.51</v>
      </c>
    </row>
    <row r="7" spans="1:9" x14ac:dyDescent="0.35">
      <c r="A7" t="s">
        <v>133</v>
      </c>
      <c r="B7" t="s">
        <v>134</v>
      </c>
      <c r="C7" t="s">
        <v>65</v>
      </c>
      <c r="D7" t="s">
        <v>135</v>
      </c>
      <c r="E7" t="s">
        <v>135</v>
      </c>
      <c r="F7" t="s">
        <v>135</v>
      </c>
      <c r="G7" t="s">
        <v>135</v>
      </c>
      <c r="H7">
        <f>C7*1</f>
        <v>1</v>
      </c>
      <c r="I7">
        <f>E7*-1</f>
        <v>1.54</v>
      </c>
    </row>
    <row r="8" spans="1:9" x14ac:dyDescent="0.35">
      <c r="A8" t="s">
        <v>85</v>
      </c>
      <c r="B8" t="s">
        <v>86</v>
      </c>
      <c r="C8" t="s">
        <v>24</v>
      </c>
      <c r="D8" t="s">
        <v>56</v>
      </c>
      <c r="E8" t="s">
        <v>87</v>
      </c>
      <c r="F8" t="s">
        <v>88</v>
      </c>
      <c r="G8" t="s">
        <v>88</v>
      </c>
      <c r="H8">
        <f>C8*1</f>
        <v>2</v>
      </c>
      <c r="I8">
        <f>E8*-1</f>
        <v>1.6</v>
      </c>
    </row>
    <row r="9" spans="1:9" x14ac:dyDescent="0.35">
      <c r="A9" t="s">
        <v>40</v>
      </c>
      <c r="B9" t="s">
        <v>41</v>
      </c>
      <c r="C9" t="s">
        <v>24</v>
      </c>
      <c r="D9" t="s">
        <v>14</v>
      </c>
      <c r="E9" t="s">
        <v>42</v>
      </c>
      <c r="F9" t="s">
        <v>43</v>
      </c>
      <c r="G9" t="s">
        <v>43</v>
      </c>
      <c r="H9">
        <f>C9*1</f>
        <v>2</v>
      </c>
      <c r="I9">
        <f>E9*-1</f>
        <v>1.83</v>
      </c>
    </row>
    <row r="10" spans="1:9" x14ac:dyDescent="0.35">
      <c r="A10" t="s">
        <v>94</v>
      </c>
      <c r="B10" t="s">
        <v>95</v>
      </c>
      <c r="C10" t="s">
        <v>24</v>
      </c>
      <c r="D10" t="s">
        <v>11</v>
      </c>
      <c r="E10" t="s">
        <v>96</v>
      </c>
      <c r="F10" t="s">
        <v>97</v>
      </c>
      <c r="G10" t="s">
        <v>97</v>
      </c>
      <c r="H10">
        <f>C10*1</f>
        <v>2</v>
      </c>
      <c r="I10">
        <f>E10*-1</f>
        <v>2.39</v>
      </c>
    </row>
    <row r="11" spans="1:9" x14ac:dyDescent="0.35">
      <c r="A11" t="s">
        <v>81</v>
      </c>
      <c r="B11" t="s">
        <v>82</v>
      </c>
      <c r="C11" t="s">
        <v>24</v>
      </c>
      <c r="D11" t="s">
        <v>83</v>
      </c>
      <c r="E11" t="s">
        <v>84</v>
      </c>
      <c r="F11" t="s">
        <v>38</v>
      </c>
      <c r="G11" t="s">
        <v>38</v>
      </c>
      <c r="H11">
        <f>C11*1</f>
        <v>2</v>
      </c>
      <c r="I11">
        <f>E11*-1</f>
        <v>2.4</v>
      </c>
    </row>
    <row r="12" spans="1:9" x14ac:dyDescent="0.35">
      <c r="A12" t="s">
        <v>165</v>
      </c>
      <c r="B12" t="s">
        <v>166</v>
      </c>
      <c r="C12" t="s">
        <v>24</v>
      </c>
      <c r="D12" t="s">
        <v>151</v>
      </c>
      <c r="E12" t="s">
        <v>167</v>
      </c>
      <c r="F12" t="s">
        <v>91</v>
      </c>
      <c r="G12" t="s">
        <v>91</v>
      </c>
      <c r="H12">
        <f>C12*1</f>
        <v>2</v>
      </c>
      <c r="I12">
        <f>E12*-1</f>
        <v>2.68</v>
      </c>
    </row>
    <row r="13" spans="1:9" x14ac:dyDescent="0.35">
      <c r="A13" t="s">
        <v>144</v>
      </c>
      <c r="B13" t="s">
        <v>145</v>
      </c>
      <c r="C13" t="s">
        <v>24</v>
      </c>
      <c r="D13" t="s">
        <v>146</v>
      </c>
      <c r="E13" t="s">
        <v>147</v>
      </c>
      <c r="F13" t="s">
        <v>148</v>
      </c>
      <c r="G13" t="s">
        <v>148</v>
      </c>
      <c r="H13">
        <f>C13*1</f>
        <v>2</v>
      </c>
      <c r="I13">
        <f>E13*-1</f>
        <v>2.73</v>
      </c>
    </row>
    <row r="14" spans="1:9" x14ac:dyDescent="0.35">
      <c r="A14" t="s">
        <v>115</v>
      </c>
      <c r="B14" t="s">
        <v>116</v>
      </c>
      <c r="C14" t="s">
        <v>10</v>
      </c>
      <c r="D14" t="s">
        <v>117</v>
      </c>
      <c r="E14" t="s">
        <v>118</v>
      </c>
      <c r="F14" t="s">
        <v>119</v>
      </c>
      <c r="G14" t="s">
        <v>120</v>
      </c>
      <c r="H14">
        <f>C14*1</f>
        <v>3</v>
      </c>
      <c r="I14">
        <f>E14*-1</f>
        <v>2.74</v>
      </c>
    </row>
    <row r="15" spans="1:9" x14ac:dyDescent="0.35">
      <c r="A15" t="s">
        <v>89</v>
      </c>
      <c r="B15" t="s">
        <v>90</v>
      </c>
      <c r="C15" t="s">
        <v>10</v>
      </c>
      <c r="D15" t="s">
        <v>91</v>
      </c>
      <c r="E15" t="s">
        <v>92</v>
      </c>
      <c r="F15" t="s">
        <v>43</v>
      </c>
      <c r="G15" t="s">
        <v>93</v>
      </c>
      <c r="H15">
        <f>C15*1</f>
        <v>3</v>
      </c>
      <c r="I15">
        <f>E15*-1</f>
        <v>2.76</v>
      </c>
    </row>
    <row r="16" spans="1:9" x14ac:dyDescent="0.35">
      <c r="A16" t="s">
        <v>111</v>
      </c>
      <c r="B16" t="s">
        <v>112</v>
      </c>
      <c r="C16" t="s">
        <v>10</v>
      </c>
      <c r="D16" t="s">
        <v>25</v>
      </c>
      <c r="E16" t="s">
        <v>113</v>
      </c>
      <c r="F16" t="s">
        <v>43</v>
      </c>
      <c r="G16" t="s">
        <v>114</v>
      </c>
      <c r="H16">
        <f>C16*1</f>
        <v>3</v>
      </c>
      <c r="I16">
        <f>E16*-1</f>
        <v>2.77</v>
      </c>
    </row>
    <row r="17" spans="1:9" x14ac:dyDescent="0.35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>
        <f>C17*1</f>
        <v>3</v>
      </c>
      <c r="I17">
        <f>E17*-1</f>
        <v>3.26</v>
      </c>
    </row>
    <row r="18" spans="1:9" x14ac:dyDescent="0.35">
      <c r="A18" t="s">
        <v>155</v>
      </c>
      <c r="B18" t="s">
        <v>156</v>
      </c>
      <c r="C18" t="s">
        <v>24</v>
      </c>
      <c r="D18" t="s">
        <v>157</v>
      </c>
      <c r="E18" t="s">
        <v>158</v>
      </c>
      <c r="F18" t="s">
        <v>146</v>
      </c>
      <c r="G18" t="s">
        <v>146</v>
      </c>
      <c r="H18">
        <f>C18*1</f>
        <v>2</v>
      </c>
      <c r="I18">
        <f>E18*-1</f>
        <v>3.41</v>
      </c>
    </row>
    <row r="19" spans="1:9" x14ac:dyDescent="0.35">
      <c r="A19" t="s">
        <v>44</v>
      </c>
      <c r="B19" t="s">
        <v>45</v>
      </c>
      <c r="C19" t="s">
        <v>46</v>
      </c>
      <c r="D19" t="s">
        <v>47</v>
      </c>
      <c r="E19" t="s">
        <v>48</v>
      </c>
      <c r="F19" t="s">
        <v>49</v>
      </c>
      <c r="G19" t="s">
        <v>50</v>
      </c>
      <c r="H19">
        <f>C19*1</f>
        <v>5</v>
      </c>
      <c r="I19">
        <f>E19*-1</f>
        <v>3.48</v>
      </c>
    </row>
    <row r="20" spans="1:9" x14ac:dyDescent="0.35">
      <c r="A20" t="s">
        <v>22</v>
      </c>
      <c r="B20" t="s">
        <v>23</v>
      </c>
      <c r="C20" t="s">
        <v>24</v>
      </c>
      <c r="D20" t="s">
        <v>25</v>
      </c>
      <c r="E20" t="s">
        <v>26</v>
      </c>
      <c r="F20" t="s">
        <v>27</v>
      </c>
      <c r="G20" t="s">
        <v>27</v>
      </c>
      <c r="H20">
        <f>C20*1</f>
        <v>2</v>
      </c>
      <c r="I20">
        <f>E20*-1</f>
        <v>3.54</v>
      </c>
    </row>
    <row r="21" spans="1:9" x14ac:dyDescent="0.35">
      <c r="A21" t="s">
        <v>149</v>
      </c>
      <c r="B21" t="s">
        <v>150</v>
      </c>
      <c r="C21" t="s">
        <v>10</v>
      </c>
      <c r="D21" t="s">
        <v>151</v>
      </c>
      <c r="E21" t="s">
        <v>152</v>
      </c>
      <c r="F21" t="s">
        <v>97</v>
      </c>
      <c r="G21" t="s">
        <v>38</v>
      </c>
      <c r="H21">
        <f>C21*1</f>
        <v>3</v>
      </c>
      <c r="I21">
        <f>E21*-1</f>
        <v>3.56</v>
      </c>
    </row>
    <row r="22" spans="1:9" x14ac:dyDescent="0.35">
      <c r="A22" t="s">
        <v>121</v>
      </c>
      <c r="B22" t="s">
        <v>122</v>
      </c>
      <c r="C22" t="s">
        <v>59</v>
      </c>
      <c r="D22" t="s">
        <v>123</v>
      </c>
      <c r="E22" t="s">
        <v>124</v>
      </c>
      <c r="F22" t="s">
        <v>125</v>
      </c>
      <c r="G22" t="s">
        <v>126</v>
      </c>
      <c r="H22">
        <f>C22*1</f>
        <v>4</v>
      </c>
      <c r="I22">
        <f>E22*-1</f>
        <v>3.86</v>
      </c>
    </row>
    <row r="23" spans="1:9" x14ac:dyDescent="0.35">
      <c r="A23" t="s">
        <v>28</v>
      </c>
      <c r="B23" t="s">
        <v>29</v>
      </c>
      <c r="C23" t="s">
        <v>10</v>
      </c>
      <c r="D23" t="s">
        <v>30</v>
      </c>
      <c r="E23" t="s">
        <v>31</v>
      </c>
      <c r="F23" t="s">
        <v>32</v>
      </c>
      <c r="G23" t="s">
        <v>33</v>
      </c>
      <c r="H23">
        <f>C23*1</f>
        <v>3</v>
      </c>
      <c r="I23">
        <f>E23*-1</f>
        <v>4.07</v>
      </c>
    </row>
    <row r="24" spans="1:9" x14ac:dyDescent="0.35">
      <c r="A24" t="s">
        <v>178</v>
      </c>
      <c r="B24" t="s">
        <v>179</v>
      </c>
      <c r="C24" t="s">
        <v>46</v>
      </c>
      <c r="D24" t="s">
        <v>180</v>
      </c>
      <c r="E24" t="s">
        <v>181</v>
      </c>
      <c r="F24" t="s">
        <v>182</v>
      </c>
      <c r="G24" t="s">
        <v>131</v>
      </c>
      <c r="H24">
        <f>C24*1</f>
        <v>5</v>
      </c>
      <c r="I24">
        <f>E24*-1</f>
        <v>4.09</v>
      </c>
    </row>
    <row r="25" spans="1:9" x14ac:dyDescent="0.35">
      <c r="A25" t="s">
        <v>98</v>
      </c>
      <c r="B25" t="s">
        <v>99</v>
      </c>
      <c r="C25" t="s">
        <v>10</v>
      </c>
      <c r="D25" t="s">
        <v>100</v>
      </c>
      <c r="E25" t="s">
        <v>101</v>
      </c>
      <c r="F25" t="s">
        <v>102</v>
      </c>
      <c r="G25" t="s">
        <v>56</v>
      </c>
      <c r="H25">
        <f>C25*1</f>
        <v>3</v>
      </c>
      <c r="I25">
        <f>E25*-1</f>
        <v>4.21</v>
      </c>
    </row>
    <row r="26" spans="1:9" x14ac:dyDescent="0.35">
      <c r="A26" t="s">
        <v>103</v>
      </c>
      <c r="B26" t="s">
        <v>104</v>
      </c>
      <c r="C26" t="s">
        <v>59</v>
      </c>
      <c r="D26" t="s">
        <v>105</v>
      </c>
      <c r="E26" t="s">
        <v>106</v>
      </c>
      <c r="F26" t="s">
        <v>13</v>
      </c>
      <c r="G26" t="s">
        <v>107</v>
      </c>
      <c r="H26">
        <f>C26*1</f>
        <v>4</v>
      </c>
      <c r="I26">
        <f>E26*-1</f>
        <v>4.34</v>
      </c>
    </row>
    <row r="27" spans="1:9" x14ac:dyDescent="0.35">
      <c r="A27" t="s">
        <v>136</v>
      </c>
      <c r="B27" t="s">
        <v>137</v>
      </c>
      <c r="C27" t="s">
        <v>59</v>
      </c>
      <c r="D27" t="s">
        <v>138</v>
      </c>
      <c r="E27" t="s">
        <v>139</v>
      </c>
      <c r="F27" t="s">
        <v>97</v>
      </c>
      <c r="G27" t="s">
        <v>110</v>
      </c>
      <c r="H27">
        <f>C27*1</f>
        <v>4</v>
      </c>
      <c r="I27">
        <f>E27*-1</f>
        <v>4.75</v>
      </c>
    </row>
    <row r="28" spans="1:9" x14ac:dyDescent="0.35">
      <c r="A28" t="s">
        <v>57</v>
      </c>
      <c r="B28" t="s">
        <v>58</v>
      </c>
      <c r="C28" t="s">
        <v>59</v>
      </c>
      <c r="D28" t="s">
        <v>60</v>
      </c>
      <c r="E28" t="s">
        <v>61</v>
      </c>
      <c r="F28" t="s">
        <v>38</v>
      </c>
      <c r="G28" t="s">
        <v>62</v>
      </c>
      <c r="H28">
        <f>C28*1</f>
        <v>4</v>
      </c>
      <c r="I28">
        <f>E28*-1</f>
        <v>4.79</v>
      </c>
    </row>
    <row r="29" spans="1:9" x14ac:dyDescent="0.35">
      <c r="A29" t="s">
        <v>66</v>
      </c>
      <c r="B29" t="s">
        <v>67</v>
      </c>
      <c r="C29" t="s">
        <v>10</v>
      </c>
      <c r="D29" t="s">
        <v>68</v>
      </c>
      <c r="E29" t="s">
        <v>69</v>
      </c>
      <c r="F29" t="s">
        <v>70</v>
      </c>
      <c r="G29" t="s">
        <v>27</v>
      </c>
      <c r="H29">
        <f>C29*1</f>
        <v>3</v>
      </c>
      <c r="I29">
        <f>E29*-1</f>
        <v>5.1100000000000003</v>
      </c>
    </row>
    <row r="30" spans="1:9" x14ac:dyDescent="0.35">
      <c r="A30" t="s">
        <v>127</v>
      </c>
      <c r="B30" t="s">
        <v>128</v>
      </c>
      <c r="C30" t="s">
        <v>17</v>
      </c>
      <c r="D30" t="s">
        <v>129</v>
      </c>
      <c r="E30" t="s">
        <v>130</v>
      </c>
      <c r="F30" t="s">
        <v>131</v>
      </c>
      <c r="G30" t="s">
        <v>132</v>
      </c>
      <c r="H30">
        <f>C30*1</f>
        <v>7</v>
      </c>
      <c r="I30">
        <f>E30*-1</f>
        <v>6.69</v>
      </c>
    </row>
    <row r="31" spans="1:9" x14ac:dyDescent="0.35">
      <c r="A31" t="s">
        <v>168</v>
      </c>
      <c r="B31" t="s">
        <v>169</v>
      </c>
      <c r="C31" t="s">
        <v>73</v>
      </c>
      <c r="D31" t="s">
        <v>170</v>
      </c>
      <c r="E31" t="s">
        <v>171</v>
      </c>
      <c r="F31" t="s">
        <v>55</v>
      </c>
      <c r="G31" t="s">
        <v>172</v>
      </c>
      <c r="H31">
        <f>C31*1</f>
        <v>6</v>
      </c>
      <c r="I31">
        <f>E31*-1</f>
        <v>7.31</v>
      </c>
    </row>
    <row r="32" spans="1:9" x14ac:dyDescent="0.35">
      <c r="A32" t="s">
        <v>159</v>
      </c>
      <c r="B32" t="s">
        <v>160</v>
      </c>
      <c r="C32" t="s">
        <v>17</v>
      </c>
      <c r="D32" t="s">
        <v>161</v>
      </c>
      <c r="E32" t="s">
        <v>162</v>
      </c>
      <c r="F32" t="s">
        <v>163</v>
      </c>
      <c r="G32" t="s">
        <v>164</v>
      </c>
      <c r="H32">
        <f>C32*1</f>
        <v>7</v>
      </c>
      <c r="I32">
        <f>E32*-1</f>
        <v>7.36</v>
      </c>
    </row>
    <row r="33" spans="1:9" x14ac:dyDescent="0.35">
      <c r="A33" t="s">
        <v>34</v>
      </c>
      <c r="B33" t="s">
        <v>35</v>
      </c>
      <c r="C33" t="s">
        <v>17</v>
      </c>
      <c r="D33" t="s">
        <v>36</v>
      </c>
      <c r="E33" t="s">
        <v>37</v>
      </c>
      <c r="F33" t="s">
        <v>38</v>
      </c>
      <c r="G33" t="s">
        <v>39</v>
      </c>
      <c r="H33">
        <f>C33*1</f>
        <v>7</v>
      </c>
      <c r="I33">
        <f>E33*-1</f>
        <v>8.3800000000000008</v>
      </c>
    </row>
    <row r="34" spans="1:9" x14ac:dyDescent="0.35">
      <c r="A34" t="s">
        <v>140</v>
      </c>
      <c r="B34" t="s">
        <v>141</v>
      </c>
      <c r="C34" t="s">
        <v>46</v>
      </c>
      <c r="D34" t="s">
        <v>142</v>
      </c>
      <c r="E34" t="s">
        <v>143</v>
      </c>
      <c r="F34" t="s">
        <v>117</v>
      </c>
      <c r="G34" t="s">
        <v>47</v>
      </c>
      <c r="H34">
        <f>C34*1</f>
        <v>5</v>
      </c>
      <c r="I34">
        <f>E34*-1</f>
        <v>8.6</v>
      </c>
    </row>
    <row r="35" spans="1:9" x14ac:dyDescent="0.35">
      <c r="A35" t="s">
        <v>71</v>
      </c>
      <c r="B35" t="s">
        <v>72</v>
      </c>
      <c r="C35" t="s">
        <v>73</v>
      </c>
      <c r="D35" t="s">
        <v>74</v>
      </c>
      <c r="E35" t="s">
        <v>75</v>
      </c>
      <c r="F35" t="s">
        <v>76</v>
      </c>
      <c r="G35" t="s">
        <v>77</v>
      </c>
      <c r="H35">
        <f>C35*1</f>
        <v>6</v>
      </c>
      <c r="I35">
        <f>E35*-1</f>
        <v>9.2899999999999991</v>
      </c>
    </row>
    <row r="36" spans="1:9" x14ac:dyDescent="0.35">
      <c r="A36" t="s">
        <v>51</v>
      </c>
      <c r="B36" t="s">
        <v>52</v>
      </c>
      <c r="C36" t="s">
        <v>53</v>
      </c>
      <c r="D36" t="s">
        <v>42</v>
      </c>
      <c r="E36" t="s">
        <v>54</v>
      </c>
      <c r="F36" t="s">
        <v>55</v>
      </c>
      <c r="G36" t="s">
        <v>56</v>
      </c>
      <c r="H36">
        <f>C36*1</f>
        <v>10</v>
      </c>
      <c r="I36">
        <f>E36*-1</f>
        <v>12.18</v>
      </c>
    </row>
    <row r="37" spans="1:9" x14ac:dyDescent="0.35">
      <c r="A37" t="s">
        <v>173</v>
      </c>
      <c r="B37" t="s">
        <v>174</v>
      </c>
      <c r="C37" t="s">
        <v>175</v>
      </c>
      <c r="D37" t="s">
        <v>176</v>
      </c>
      <c r="E37" t="s">
        <v>177</v>
      </c>
      <c r="F37" t="s">
        <v>62</v>
      </c>
      <c r="G37" t="s">
        <v>13</v>
      </c>
      <c r="H37">
        <f>C37*1</f>
        <v>12</v>
      </c>
      <c r="I37">
        <f>E37*-1</f>
        <v>13.2</v>
      </c>
    </row>
    <row r="38" spans="1:9" x14ac:dyDescent="0.35">
      <c r="A38" t="s">
        <v>15</v>
      </c>
      <c r="B38" t="s">
        <v>16</v>
      </c>
      <c r="C38" t="s">
        <v>17</v>
      </c>
      <c r="D38" t="s">
        <v>18</v>
      </c>
      <c r="E38" t="s">
        <v>19</v>
      </c>
      <c r="F38" t="s">
        <v>20</v>
      </c>
      <c r="G38" t="s">
        <v>21</v>
      </c>
      <c r="H38">
        <f>C38*1</f>
        <v>7</v>
      </c>
      <c r="I38">
        <f>E38*-1</f>
        <v>13.62</v>
      </c>
    </row>
  </sheetData>
  <sortState xmlns:xlrd2="http://schemas.microsoft.com/office/spreadsheetml/2017/richdata2" ref="A3:I39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ACB16-C5D2-481B-9E2C-CA282BB15636}">
  <dimension ref="A1:K47"/>
  <sheetViews>
    <sheetView topLeftCell="A34" workbookViewId="0">
      <selection activeCell="C41" sqref="C41:D47"/>
    </sheetView>
  </sheetViews>
  <sheetFormatPr defaultRowHeight="14.5" x14ac:dyDescent="0.35"/>
  <sheetData>
    <row r="1" spans="1:11" x14ac:dyDescent="0.35">
      <c r="A1" t="s">
        <v>184</v>
      </c>
      <c r="B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J1" t="s">
        <v>192</v>
      </c>
      <c r="K1">
        <f>COUNT(C2:C37)</f>
        <v>36</v>
      </c>
    </row>
    <row r="2" spans="1:11" x14ac:dyDescent="0.35">
      <c r="A2">
        <v>1</v>
      </c>
      <c r="B2" t="s">
        <v>63</v>
      </c>
      <c r="C2">
        <v>1</v>
      </c>
      <c r="D2">
        <f t="shared" ref="D2:D37" si="0">LOG(C2)</f>
        <v>0</v>
      </c>
      <c r="E2">
        <f t="shared" ref="E2:E37" si="1">(D2-$K$3)^2</f>
        <v>0.24300068534089705</v>
      </c>
      <c r="F2">
        <f t="shared" ref="F2:F37" si="2">(D2-$K$3)^3</f>
        <v>-0.11978743008524015</v>
      </c>
      <c r="G2">
        <f t="shared" ref="G2:G37" si="3">($K$1+1)/A2</f>
        <v>37</v>
      </c>
      <c r="H2">
        <f t="shared" ref="H2:H37" si="4">1/G2</f>
        <v>2.7027027027027029E-2</v>
      </c>
      <c r="J2" t="s">
        <v>193</v>
      </c>
      <c r="K2">
        <f>AVERAGE(C2:C37)</f>
        <v>3.8333333333333335</v>
      </c>
    </row>
    <row r="3" spans="1:11" x14ac:dyDescent="0.35">
      <c r="A3">
        <v>2</v>
      </c>
      <c r="B3" t="s">
        <v>78</v>
      </c>
      <c r="C3">
        <v>1</v>
      </c>
      <c r="D3">
        <f t="shared" si="0"/>
        <v>0</v>
      </c>
      <c r="E3">
        <f t="shared" si="1"/>
        <v>0.24300068534089705</v>
      </c>
      <c r="F3">
        <f t="shared" si="2"/>
        <v>-0.11978743008524015</v>
      </c>
      <c r="G3">
        <f t="shared" si="3"/>
        <v>18.5</v>
      </c>
      <c r="H3">
        <f t="shared" si="4"/>
        <v>5.4054054054054057E-2</v>
      </c>
      <c r="J3" t="s">
        <v>194</v>
      </c>
      <c r="K3">
        <f>AVERAGE(D2:D37)</f>
        <v>0.4929509968961388</v>
      </c>
    </row>
    <row r="4" spans="1:11" x14ac:dyDescent="0.35">
      <c r="A4">
        <v>3</v>
      </c>
      <c r="B4" t="s">
        <v>108</v>
      </c>
      <c r="C4">
        <v>1</v>
      </c>
      <c r="D4">
        <f t="shared" si="0"/>
        <v>0</v>
      </c>
      <c r="E4">
        <f t="shared" si="1"/>
        <v>0.24300068534089705</v>
      </c>
      <c r="F4">
        <f t="shared" si="2"/>
        <v>-0.11978743008524015</v>
      </c>
      <c r="G4">
        <f t="shared" si="3"/>
        <v>12.333333333333334</v>
      </c>
      <c r="H4">
        <f t="shared" si="4"/>
        <v>8.1081081081081072E-2</v>
      </c>
      <c r="J4" t="s">
        <v>195</v>
      </c>
      <c r="K4">
        <f>SUM(E2:E37)</f>
        <v>2.946101148913181</v>
      </c>
    </row>
    <row r="5" spans="1:11" x14ac:dyDescent="0.35">
      <c r="A5">
        <v>4</v>
      </c>
      <c r="B5" t="s">
        <v>133</v>
      </c>
      <c r="C5">
        <v>1</v>
      </c>
      <c r="D5">
        <f t="shared" si="0"/>
        <v>0</v>
      </c>
      <c r="E5">
        <f t="shared" si="1"/>
        <v>0.24300068534089705</v>
      </c>
      <c r="F5">
        <f t="shared" si="2"/>
        <v>-0.11978743008524015</v>
      </c>
      <c r="G5">
        <f t="shared" si="3"/>
        <v>9.25</v>
      </c>
      <c r="H5">
        <f t="shared" si="4"/>
        <v>0.10810810810810811</v>
      </c>
      <c r="J5" t="s">
        <v>196</v>
      </c>
      <c r="K5">
        <f>SUM(F2:F37)</f>
        <v>-7.1193293379004402E-2</v>
      </c>
    </row>
    <row r="6" spans="1:11" x14ac:dyDescent="0.35">
      <c r="A6">
        <v>5</v>
      </c>
      <c r="B6" t="s">
        <v>153</v>
      </c>
      <c r="C6">
        <v>1</v>
      </c>
      <c r="D6">
        <f t="shared" si="0"/>
        <v>0</v>
      </c>
      <c r="E6">
        <f t="shared" si="1"/>
        <v>0.24300068534089705</v>
      </c>
      <c r="F6">
        <f t="shared" si="2"/>
        <v>-0.11978743008524015</v>
      </c>
      <c r="G6">
        <f t="shared" si="3"/>
        <v>7.4</v>
      </c>
      <c r="H6">
        <f t="shared" si="4"/>
        <v>0.13513513513513511</v>
      </c>
      <c r="J6" t="s">
        <v>197</v>
      </c>
      <c r="K6">
        <f>VAR(D2:D37)</f>
        <v>8.4174318540376603E-2</v>
      </c>
    </row>
    <row r="7" spans="1:11" x14ac:dyDescent="0.35">
      <c r="A7">
        <v>6</v>
      </c>
      <c r="B7" t="s">
        <v>22</v>
      </c>
      <c r="C7">
        <v>2</v>
      </c>
      <c r="D7">
        <f t="shared" si="0"/>
        <v>0.3010299956639812</v>
      </c>
      <c r="E7">
        <f t="shared" si="1"/>
        <v>3.6833670713953839E-2</v>
      </c>
      <c r="F7">
        <f t="shared" si="2"/>
        <v>-7.0691549624776221E-3</v>
      </c>
      <c r="G7">
        <f t="shared" si="3"/>
        <v>6.166666666666667</v>
      </c>
      <c r="H7">
        <f t="shared" si="4"/>
        <v>0.16216216216216214</v>
      </c>
      <c r="J7" t="s">
        <v>198</v>
      </c>
      <c r="K7">
        <f>STDEV(D2:D37)</f>
        <v>0.29012810711886672</v>
      </c>
    </row>
    <row r="8" spans="1:11" x14ac:dyDescent="0.35">
      <c r="A8">
        <v>7</v>
      </c>
      <c r="B8" t="s">
        <v>40</v>
      </c>
      <c r="C8">
        <v>2</v>
      </c>
      <c r="D8">
        <f t="shared" si="0"/>
        <v>0.3010299956639812</v>
      </c>
      <c r="E8">
        <f t="shared" si="1"/>
        <v>3.6833670713953839E-2</v>
      </c>
      <c r="F8">
        <f t="shared" si="2"/>
        <v>-7.0691549624776221E-3</v>
      </c>
      <c r="G8">
        <f t="shared" si="3"/>
        <v>5.2857142857142856</v>
      </c>
      <c r="H8">
        <f t="shared" si="4"/>
        <v>0.1891891891891892</v>
      </c>
      <c r="J8" t="s">
        <v>199</v>
      </c>
      <c r="K8">
        <f>SKEW(D2:D37)</f>
        <v>-8.8191191357145482E-2</v>
      </c>
    </row>
    <row r="9" spans="1:11" x14ac:dyDescent="0.35">
      <c r="A9">
        <v>8</v>
      </c>
      <c r="B9" t="s">
        <v>81</v>
      </c>
      <c r="C9">
        <v>2</v>
      </c>
      <c r="D9">
        <f t="shared" si="0"/>
        <v>0.3010299956639812</v>
      </c>
      <c r="E9">
        <f t="shared" si="1"/>
        <v>3.6833670713953839E-2</v>
      </c>
      <c r="F9">
        <f t="shared" si="2"/>
        <v>-7.0691549624776221E-3</v>
      </c>
      <c r="G9">
        <f t="shared" si="3"/>
        <v>4.625</v>
      </c>
      <c r="H9">
        <f t="shared" si="4"/>
        <v>0.21621621621621623</v>
      </c>
      <c r="J9" t="s">
        <v>200</v>
      </c>
      <c r="K9">
        <v>0</v>
      </c>
    </row>
    <row r="10" spans="1:11" x14ac:dyDescent="0.35">
      <c r="A10">
        <v>9</v>
      </c>
      <c r="B10" t="s">
        <v>85</v>
      </c>
      <c r="C10">
        <v>2</v>
      </c>
      <c r="D10">
        <f t="shared" si="0"/>
        <v>0.3010299956639812</v>
      </c>
      <c r="E10">
        <f t="shared" si="1"/>
        <v>3.6833670713953839E-2</v>
      </c>
      <c r="F10">
        <f t="shared" si="2"/>
        <v>-7.0691549624776221E-3</v>
      </c>
      <c r="G10">
        <f t="shared" si="3"/>
        <v>4.1111111111111107</v>
      </c>
      <c r="H10">
        <f t="shared" si="4"/>
        <v>0.24324324324324326</v>
      </c>
      <c r="J10" t="s">
        <v>201</v>
      </c>
      <c r="K10">
        <v>-0.1</v>
      </c>
    </row>
    <row r="11" spans="1:11" x14ac:dyDescent="0.35">
      <c r="A11">
        <v>10</v>
      </c>
      <c r="B11" t="s">
        <v>94</v>
      </c>
      <c r="C11">
        <v>2</v>
      </c>
      <c r="D11">
        <f t="shared" si="0"/>
        <v>0.3010299956639812</v>
      </c>
      <c r="E11">
        <f t="shared" si="1"/>
        <v>3.6833670713953839E-2</v>
      </c>
      <c r="F11">
        <f t="shared" si="2"/>
        <v>-7.0691549624776221E-3</v>
      </c>
      <c r="G11">
        <f t="shared" si="3"/>
        <v>3.7</v>
      </c>
      <c r="H11">
        <f t="shared" si="4"/>
        <v>0.27027027027027023</v>
      </c>
    </row>
    <row r="12" spans="1:11" x14ac:dyDescent="0.35">
      <c r="A12">
        <v>11</v>
      </c>
      <c r="B12" t="s">
        <v>144</v>
      </c>
      <c r="C12">
        <v>2</v>
      </c>
      <c r="D12">
        <f t="shared" si="0"/>
        <v>0.3010299956639812</v>
      </c>
      <c r="E12">
        <f t="shared" si="1"/>
        <v>3.6833670713953839E-2</v>
      </c>
      <c r="F12">
        <f t="shared" si="2"/>
        <v>-7.0691549624776221E-3</v>
      </c>
      <c r="G12">
        <f t="shared" si="3"/>
        <v>3.3636363636363638</v>
      </c>
      <c r="H12">
        <f t="shared" si="4"/>
        <v>0.29729729729729731</v>
      </c>
    </row>
    <row r="13" spans="1:11" x14ac:dyDescent="0.35">
      <c r="A13">
        <v>12</v>
      </c>
      <c r="B13" t="s">
        <v>155</v>
      </c>
      <c r="C13">
        <v>2</v>
      </c>
      <c r="D13">
        <f t="shared" si="0"/>
        <v>0.3010299956639812</v>
      </c>
      <c r="E13">
        <f t="shared" si="1"/>
        <v>3.6833670713953839E-2</v>
      </c>
      <c r="F13">
        <f t="shared" si="2"/>
        <v>-7.0691549624776221E-3</v>
      </c>
      <c r="G13">
        <f t="shared" si="3"/>
        <v>3.0833333333333335</v>
      </c>
      <c r="H13">
        <f t="shared" si="4"/>
        <v>0.32432432432432429</v>
      </c>
    </row>
    <row r="14" spans="1:11" x14ac:dyDescent="0.35">
      <c r="A14">
        <v>13</v>
      </c>
      <c r="B14" t="s">
        <v>165</v>
      </c>
      <c r="C14">
        <v>2</v>
      </c>
      <c r="D14">
        <f t="shared" si="0"/>
        <v>0.3010299956639812</v>
      </c>
      <c r="E14">
        <f t="shared" si="1"/>
        <v>3.6833670713953839E-2</v>
      </c>
      <c r="F14">
        <f t="shared" si="2"/>
        <v>-7.0691549624776221E-3</v>
      </c>
      <c r="G14">
        <f t="shared" si="3"/>
        <v>2.8461538461538463</v>
      </c>
      <c r="H14">
        <f t="shared" si="4"/>
        <v>0.35135135135135132</v>
      </c>
    </row>
    <row r="15" spans="1:11" x14ac:dyDescent="0.35">
      <c r="A15">
        <v>14</v>
      </c>
      <c r="B15" t="s">
        <v>8</v>
      </c>
      <c r="C15">
        <v>3</v>
      </c>
      <c r="D15">
        <f t="shared" si="0"/>
        <v>0.47712125471966244</v>
      </c>
      <c r="E15">
        <f t="shared" si="1"/>
        <v>2.505807373737148E-4</v>
      </c>
      <c r="F15">
        <f t="shared" si="2"/>
        <v>-3.9666284670172417E-6</v>
      </c>
      <c r="G15">
        <f t="shared" si="3"/>
        <v>2.6428571428571428</v>
      </c>
      <c r="H15">
        <f t="shared" si="4"/>
        <v>0.3783783783783784</v>
      </c>
    </row>
    <row r="16" spans="1:11" x14ac:dyDescent="0.35">
      <c r="A16">
        <v>15</v>
      </c>
      <c r="B16" t="s">
        <v>28</v>
      </c>
      <c r="C16">
        <v>3</v>
      </c>
      <c r="D16">
        <f t="shared" si="0"/>
        <v>0.47712125471966244</v>
      </c>
      <c r="E16">
        <f t="shared" si="1"/>
        <v>2.505807373737148E-4</v>
      </c>
      <c r="F16">
        <f t="shared" si="2"/>
        <v>-3.9666284670172417E-6</v>
      </c>
      <c r="G16">
        <f t="shared" si="3"/>
        <v>2.4666666666666668</v>
      </c>
      <c r="H16">
        <f t="shared" si="4"/>
        <v>0.40540540540540537</v>
      </c>
    </row>
    <row r="17" spans="1:8" x14ac:dyDescent="0.35">
      <c r="A17">
        <v>16</v>
      </c>
      <c r="B17" t="s">
        <v>66</v>
      </c>
      <c r="C17">
        <v>3</v>
      </c>
      <c r="D17">
        <f t="shared" si="0"/>
        <v>0.47712125471966244</v>
      </c>
      <c r="E17">
        <f t="shared" si="1"/>
        <v>2.505807373737148E-4</v>
      </c>
      <c r="F17">
        <f t="shared" si="2"/>
        <v>-3.9666284670172417E-6</v>
      </c>
      <c r="G17">
        <f t="shared" si="3"/>
        <v>2.3125</v>
      </c>
      <c r="H17">
        <f t="shared" si="4"/>
        <v>0.43243243243243246</v>
      </c>
    </row>
    <row r="18" spans="1:8" x14ac:dyDescent="0.35">
      <c r="A18">
        <v>17</v>
      </c>
      <c r="B18" t="s">
        <v>89</v>
      </c>
      <c r="C18">
        <v>3</v>
      </c>
      <c r="D18">
        <f t="shared" si="0"/>
        <v>0.47712125471966244</v>
      </c>
      <c r="E18">
        <f t="shared" si="1"/>
        <v>2.505807373737148E-4</v>
      </c>
      <c r="F18">
        <f t="shared" si="2"/>
        <v>-3.9666284670172417E-6</v>
      </c>
      <c r="G18">
        <f t="shared" si="3"/>
        <v>2.1764705882352939</v>
      </c>
      <c r="H18">
        <f t="shared" si="4"/>
        <v>0.45945945945945948</v>
      </c>
    </row>
    <row r="19" spans="1:8" x14ac:dyDescent="0.35">
      <c r="A19">
        <v>18</v>
      </c>
      <c r="B19" t="s">
        <v>98</v>
      </c>
      <c r="C19">
        <v>3</v>
      </c>
      <c r="D19">
        <f t="shared" si="0"/>
        <v>0.47712125471966244</v>
      </c>
      <c r="E19">
        <f t="shared" si="1"/>
        <v>2.505807373737148E-4</v>
      </c>
      <c r="F19">
        <f t="shared" si="2"/>
        <v>-3.9666284670172417E-6</v>
      </c>
      <c r="G19">
        <f t="shared" si="3"/>
        <v>2.0555555555555554</v>
      </c>
      <c r="H19">
        <f t="shared" si="4"/>
        <v>0.48648648648648651</v>
      </c>
    </row>
    <row r="20" spans="1:8" x14ac:dyDescent="0.35">
      <c r="A20">
        <v>19</v>
      </c>
      <c r="B20" t="s">
        <v>111</v>
      </c>
      <c r="C20">
        <v>3</v>
      </c>
      <c r="D20">
        <f t="shared" si="0"/>
        <v>0.47712125471966244</v>
      </c>
      <c r="E20">
        <f t="shared" si="1"/>
        <v>2.505807373737148E-4</v>
      </c>
      <c r="F20">
        <f t="shared" si="2"/>
        <v>-3.9666284670172417E-6</v>
      </c>
      <c r="G20">
        <f t="shared" si="3"/>
        <v>1.9473684210526316</v>
      </c>
      <c r="H20">
        <f t="shared" si="4"/>
        <v>0.51351351351351349</v>
      </c>
    </row>
    <row r="21" spans="1:8" x14ac:dyDescent="0.35">
      <c r="A21">
        <v>20</v>
      </c>
      <c r="B21" t="s">
        <v>115</v>
      </c>
      <c r="C21">
        <v>3</v>
      </c>
      <c r="D21">
        <f t="shared" si="0"/>
        <v>0.47712125471966244</v>
      </c>
      <c r="E21">
        <f t="shared" si="1"/>
        <v>2.505807373737148E-4</v>
      </c>
      <c r="F21">
        <f t="shared" si="2"/>
        <v>-3.9666284670172417E-6</v>
      </c>
      <c r="G21">
        <f t="shared" si="3"/>
        <v>1.85</v>
      </c>
      <c r="H21">
        <f t="shared" si="4"/>
        <v>0.54054054054054046</v>
      </c>
    </row>
    <row r="22" spans="1:8" x14ac:dyDescent="0.35">
      <c r="A22">
        <v>21</v>
      </c>
      <c r="B22" t="s">
        <v>149</v>
      </c>
      <c r="C22">
        <v>3</v>
      </c>
      <c r="D22">
        <f t="shared" si="0"/>
        <v>0.47712125471966244</v>
      </c>
      <c r="E22">
        <f t="shared" si="1"/>
        <v>2.505807373737148E-4</v>
      </c>
      <c r="F22">
        <f t="shared" si="2"/>
        <v>-3.9666284670172417E-6</v>
      </c>
      <c r="G22">
        <f t="shared" si="3"/>
        <v>1.7619047619047619</v>
      </c>
      <c r="H22">
        <f t="shared" si="4"/>
        <v>0.56756756756756754</v>
      </c>
    </row>
    <row r="23" spans="1:8" x14ac:dyDescent="0.35">
      <c r="A23">
        <v>22</v>
      </c>
      <c r="B23" t="s">
        <v>57</v>
      </c>
      <c r="C23">
        <v>4</v>
      </c>
      <c r="D23">
        <f t="shared" si="0"/>
        <v>0.6020599913279624</v>
      </c>
      <c r="E23">
        <f t="shared" si="1"/>
        <v>1.1904772665923711E-2</v>
      </c>
      <c r="F23">
        <f t="shared" si="2"/>
        <v>1.2989177745183959E-3</v>
      </c>
      <c r="G23">
        <f t="shared" si="3"/>
        <v>1.6818181818181819</v>
      </c>
      <c r="H23">
        <f t="shared" si="4"/>
        <v>0.59459459459459463</v>
      </c>
    </row>
    <row r="24" spans="1:8" x14ac:dyDescent="0.35">
      <c r="A24">
        <v>23</v>
      </c>
      <c r="B24" t="s">
        <v>103</v>
      </c>
      <c r="C24">
        <v>4</v>
      </c>
      <c r="D24">
        <f t="shared" si="0"/>
        <v>0.6020599913279624</v>
      </c>
      <c r="E24">
        <f t="shared" si="1"/>
        <v>1.1904772665923711E-2</v>
      </c>
      <c r="F24">
        <f t="shared" si="2"/>
        <v>1.2989177745183959E-3</v>
      </c>
      <c r="G24">
        <f t="shared" si="3"/>
        <v>1.6086956521739131</v>
      </c>
      <c r="H24">
        <f t="shared" si="4"/>
        <v>0.6216216216216216</v>
      </c>
    </row>
    <row r="25" spans="1:8" x14ac:dyDescent="0.35">
      <c r="A25">
        <v>24</v>
      </c>
      <c r="B25" t="s">
        <v>121</v>
      </c>
      <c r="C25">
        <v>4</v>
      </c>
      <c r="D25">
        <f t="shared" si="0"/>
        <v>0.6020599913279624</v>
      </c>
      <c r="E25">
        <f t="shared" si="1"/>
        <v>1.1904772665923711E-2</v>
      </c>
      <c r="F25">
        <f t="shared" si="2"/>
        <v>1.2989177745183959E-3</v>
      </c>
      <c r="G25">
        <f t="shared" si="3"/>
        <v>1.5416666666666667</v>
      </c>
      <c r="H25">
        <f t="shared" si="4"/>
        <v>0.64864864864864857</v>
      </c>
    </row>
    <row r="26" spans="1:8" x14ac:dyDescent="0.35">
      <c r="A26">
        <v>25</v>
      </c>
      <c r="B26" t="s">
        <v>136</v>
      </c>
      <c r="C26">
        <v>4</v>
      </c>
      <c r="D26">
        <f t="shared" si="0"/>
        <v>0.6020599913279624</v>
      </c>
      <c r="E26">
        <f t="shared" si="1"/>
        <v>1.1904772665923711E-2</v>
      </c>
      <c r="F26">
        <f t="shared" si="2"/>
        <v>1.2989177745183959E-3</v>
      </c>
      <c r="G26">
        <f t="shared" si="3"/>
        <v>1.48</v>
      </c>
      <c r="H26">
        <f t="shared" si="4"/>
        <v>0.67567567567567566</v>
      </c>
    </row>
    <row r="27" spans="1:8" x14ac:dyDescent="0.35">
      <c r="A27">
        <v>26</v>
      </c>
      <c r="B27" t="s">
        <v>44</v>
      </c>
      <c r="C27">
        <v>5</v>
      </c>
      <c r="D27">
        <f t="shared" si="0"/>
        <v>0.69897000433601886</v>
      </c>
      <c r="E27">
        <f t="shared" si="1"/>
        <v>4.2443831426513354E-2</v>
      </c>
      <c r="F27">
        <f t="shared" si="2"/>
        <v>8.7442360224358699E-3</v>
      </c>
      <c r="G27">
        <f t="shared" si="3"/>
        <v>1.4230769230769231</v>
      </c>
      <c r="H27">
        <f t="shared" si="4"/>
        <v>0.70270270270270263</v>
      </c>
    </row>
    <row r="28" spans="1:8" x14ac:dyDescent="0.35">
      <c r="A28">
        <v>27</v>
      </c>
      <c r="B28" t="s">
        <v>140</v>
      </c>
      <c r="C28">
        <v>5</v>
      </c>
      <c r="D28">
        <f t="shared" si="0"/>
        <v>0.69897000433601886</v>
      </c>
      <c r="E28">
        <f t="shared" si="1"/>
        <v>4.2443831426513354E-2</v>
      </c>
      <c r="F28">
        <f t="shared" si="2"/>
        <v>8.7442360224358699E-3</v>
      </c>
      <c r="G28">
        <f t="shared" si="3"/>
        <v>1.3703703703703705</v>
      </c>
      <c r="H28">
        <f t="shared" si="4"/>
        <v>0.72972972972972971</v>
      </c>
    </row>
    <row r="29" spans="1:8" x14ac:dyDescent="0.35">
      <c r="A29">
        <v>28</v>
      </c>
      <c r="B29" t="s">
        <v>178</v>
      </c>
      <c r="C29">
        <v>5</v>
      </c>
      <c r="D29">
        <f t="shared" si="0"/>
        <v>0.69897000433601886</v>
      </c>
      <c r="E29">
        <f t="shared" si="1"/>
        <v>4.2443831426513354E-2</v>
      </c>
      <c r="F29">
        <f t="shared" si="2"/>
        <v>8.7442360224358699E-3</v>
      </c>
      <c r="G29">
        <f t="shared" si="3"/>
        <v>1.3214285714285714</v>
      </c>
      <c r="H29">
        <f t="shared" si="4"/>
        <v>0.7567567567567568</v>
      </c>
    </row>
    <row r="30" spans="1:8" x14ac:dyDescent="0.35">
      <c r="A30">
        <v>29</v>
      </c>
      <c r="B30" t="s">
        <v>71</v>
      </c>
      <c r="C30">
        <v>6</v>
      </c>
      <c r="D30">
        <f t="shared" si="0"/>
        <v>0.77815125038364363</v>
      </c>
      <c r="E30">
        <f t="shared" si="1"/>
        <v>8.1339184589337005E-2</v>
      </c>
      <c r="F30">
        <f t="shared" si="2"/>
        <v>2.3197956063345859E-2</v>
      </c>
      <c r="G30">
        <f t="shared" si="3"/>
        <v>1.2758620689655173</v>
      </c>
      <c r="H30">
        <f t="shared" si="4"/>
        <v>0.78378378378378377</v>
      </c>
    </row>
    <row r="31" spans="1:8" x14ac:dyDescent="0.35">
      <c r="A31">
        <v>30</v>
      </c>
      <c r="B31" t="s">
        <v>168</v>
      </c>
      <c r="C31">
        <v>6</v>
      </c>
      <c r="D31">
        <f t="shared" si="0"/>
        <v>0.77815125038364363</v>
      </c>
      <c r="E31">
        <f t="shared" si="1"/>
        <v>8.1339184589337005E-2</v>
      </c>
      <c r="F31">
        <f t="shared" si="2"/>
        <v>2.3197956063345859E-2</v>
      </c>
      <c r="G31">
        <f t="shared" si="3"/>
        <v>1.2333333333333334</v>
      </c>
      <c r="H31">
        <f t="shared" si="4"/>
        <v>0.81081081081081074</v>
      </c>
    </row>
    <row r="32" spans="1:8" x14ac:dyDescent="0.35">
      <c r="A32">
        <v>31</v>
      </c>
      <c r="B32" t="s">
        <v>15</v>
      </c>
      <c r="C32">
        <v>7</v>
      </c>
      <c r="D32">
        <f t="shared" si="0"/>
        <v>0.84509804001425681</v>
      </c>
      <c r="E32">
        <f t="shared" si="1"/>
        <v>0.12400753997683367</v>
      </c>
      <c r="F32">
        <f t="shared" si="2"/>
        <v>4.3668888527193792E-2</v>
      </c>
      <c r="G32">
        <f t="shared" si="3"/>
        <v>1.1935483870967742</v>
      </c>
      <c r="H32">
        <f t="shared" si="4"/>
        <v>0.83783783783783783</v>
      </c>
    </row>
    <row r="33" spans="1:8" x14ac:dyDescent="0.35">
      <c r="A33">
        <v>32</v>
      </c>
      <c r="B33" t="s">
        <v>34</v>
      </c>
      <c r="C33">
        <v>7</v>
      </c>
      <c r="D33">
        <f t="shared" si="0"/>
        <v>0.84509804001425681</v>
      </c>
      <c r="E33">
        <f t="shared" si="1"/>
        <v>0.12400753997683367</v>
      </c>
      <c r="F33">
        <f t="shared" si="2"/>
        <v>4.3668888527193792E-2</v>
      </c>
      <c r="G33">
        <f t="shared" si="3"/>
        <v>1.15625</v>
      </c>
      <c r="H33">
        <f t="shared" si="4"/>
        <v>0.86486486486486491</v>
      </c>
    </row>
    <row r="34" spans="1:8" x14ac:dyDescent="0.35">
      <c r="A34">
        <v>33</v>
      </c>
      <c r="B34" t="s">
        <v>127</v>
      </c>
      <c r="C34">
        <v>7</v>
      </c>
      <c r="D34">
        <f t="shared" si="0"/>
        <v>0.84509804001425681</v>
      </c>
      <c r="E34">
        <f t="shared" si="1"/>
        <v>0.12400753997683367</v>
      </c>
      <c r="F34">
        <f t="shared" si="2"/>
        <v>4.3668888527193792E-2</v>
      </c>
      <c r="G34">
        <f t="shared" si="3"/>
        <v>1.1212121212121211</v>
      </c>
      <c r="H34">
        <f t="shared" si="4"/>
        <v>0.891891891891892</v>
      </c>
    </row>
    <row r="35" spans="1:8" x14ac:dyDescent="0.35">
      <c r="A35">
        <v>34</v>
      </c>
      <c r="B35" t="s">
        <v>159</v>
      </c>
      <c r="C35">
        <v>7</v>
      </c>
      <c r="D35">
        <f t="shared" si="0"/>
        <v>0.84509804001425681</v>
      </c>
      <c r="E35">
        <f t="shared" si="1"/>
        <v>0.12400753997683367</v>
      </c>
      <c r="F35">
        <f t="shared" si="2"/>
        <v>4.3668888527193792E-2</v>
      </c>
      <c r="G35">
        <f t="shared" si="3"/>
        <v>1.088235294117647</v>
      </c>
      <c r="H35">
        <f t="shared" si="4"/>
        <v>0.91891891891891897</v>
      </c>
    </row>
    <row r="36" spans="1:8" x14ac:dyDescent="0.35">
      <c r="A36">
        <v>35</v>
      </c>
      <c r="B36" t="s">
        <v>51</v>
      </c>
      <c r="C36">
        <v>10</v>
      </c>
      <c r="D36">
        <f t="shared" si="0"/>
        <v>1</v>
      </c>
      <c r="E36">
        <f t="shared" si="1"/>
        <v>0.25709869154861947</v>
      </c>
      <c r="F36">
        <f t="shared" si="2"/>
        <v>0.13036163524903463</v>
      </c>
      <c r="G36">
        <f t="shared" si="3"/>
        <v>1.0571428571428572</v>
      </c>
      <c r="H36">
        <f t="shared" si="4"/>
        <v>0.94594594594594594</v>
      </c>
    </row>
    <row r="37" spans="1:8" x14ac:dyDescent="0.35">
      <c r="A37">
        <v>36</v>
      </c>
      <c r="B37" t="s">
        <v>173</v>
      </c>
      <c r="C37">
        <v>12</v>
      </c>
      <c r="D37">
        <f t="shared" si="0"/>
        <v>1.0791812460476249</v>
      </c>
      <c r="E37">
        <f t="shared" si="1"/>
        <v>0.34366590502021349</v>
      </c>
      <c r="F37">
        <f t="shared" si="2"/>
        <v>0.20146734912487071</v>
      </c>
      <c r="G37">
        <f t="shared" si="3"/>
        <v>1.0277777777777777</v>
      </c>
      <c r="H37">
        <f t="shared" si="4"/>
        <v>0.97297297297297303</v>
      </c>
    </row>
    <row r="40" spans="1:8" x14ac:dyDescent="0.35">
      <c r="B40" t="s">
        <v>202</v>
      </c>
      <c r="C40" t="s">
        <v>208</v>
      </c>
      <c r="D40" t="s">
        <v>203</v>
      </c>
      <c r="E40" t="s">
        <v>204</v>
      </c>
      <c r="F40" t="s">
        <v>205</v>
      </c>
      <c r="G40" t="s">
        <v>206</v>
      </c>
      <c r="H40" s="1" t="s">
        <v>207</v>
      </c>
    </row>
    <row r="41" spans="1:8" x14ac:dyDescent="0.35">
      <c r="B41">
        <v>2</v>
      </c>
      <c r="C41">
        <v>0</v>
      </c>
      <c r="D41">
        <v>1.7000000000000001E-2</v>
      </c>
      <c r="E41">
        <f>(C41-D41)/($K$9-$K$10)</f>
        <v>-0.17</v>
      </c>
      <c r="F41" s="2">
        <f>C41+(E41*($K$8-$K$9))</f>
        <v>1.4992502530714734E-2</v>
      </c>
      <c r="G41" s="2">
        <f t="shared" ref="G41:G47" si="5">$K$3+(F41*$K$7)</f>
        <v>0.49730074327634988</v>
      </c>
      <c r="H41" s="3">
        <f t="shared" ref="H41:H47" si="6">10^G41</f>
        <v>3.1426842084436477</v>
      </c>
    </row>
    <row r="42" spans="1:8" x14ac:dyDescent="0.35">
      <c r="B42">
        <v>5</v>
      </c>
      <c r="C42">
        <v>0.84199999999999997</v>
      </c>
      <c r="D42">
        <v>0.84599999999999997</v>
      </c>
      <c r="E42">
        <f t="shared" ref="E42:E47" si="7">(C42-D42)/($K$9-$K$10)</f>
        <v>-4.0000000000000036E-2</v>
      </c>
      <c r="F42" s="2">
        <f t="shared" ref="F42:F47" si="8">C42+(E42*($K$8-$K$9))</f>
        <v>0.84552764765428579</v>
      </c>
      <c r="G42" s="2">
        <f t="shared" si="5"/>
        <v>0.7382623328267448</v>
      </c>
      <c r="H42" s="3">
        <f t="shared" si="6"/>
        <v>5.4734648423084247</v>
      </c>
    </row>
    <row r="43" spans="1:8" x14ac:dyDescent="0.35">
      <c r="B43">
        <v>10</v>
      </c>
      <c r="C43">
        <v>1.282</v>
      </c>
      <c r="D43">
        <v>1.27</v>
      </c>
      <c r="E43">
        <f t="shared" si="7"/>
        <v>0.12000000000000011</v>
      </c>
      <c r="F43" s="2">
        <f t="shared" si="8"/>
        <v>1.2714170570371426</v>
      </c>
      <c r="G43" s="2">
        <f t="shared" si="5"/>
        <v>0.8618248210129652</v>
      </c>
      <c r="H43" s="3">
        <f t="shared" si="6"/>
        <v>7.2748630318027674</v>
      </c>
    </row>
    <row r="44" spans="1:8" x14ac:dyDescent="0.35">
      <c r="B44">
        <v>25</v>
      </c>
      <c r="C44">
        <v>1.7509999999999999</v>
      </c>
      <c r="D44">
        <v>1.716</v>
      </c>
      <c r="E44">
        <f t="shared" si="7"/>
        <v>0.3499999999999992</v>
      </c>
      <c r="F44" s="2">
        <f t="shared" si="8"/>
        <v>1.720133083024999</v>
      </c>
      <c r="G44" s="2">
        <f t="shared" si="5"/>
        <v>0.99200995226672217</v>
      </c>
      <c r="H44" s="3">
        <f t="shared" si="6"/>
        <v>9.8177044095569954</v>
      </c>
    </row>
    <row r="45" spans="1:8" x14ac:dyDescent="0.35">
      <c r="B45">
        <v>50</v>
      </c>
      <c r="C45">
        <v>2.0539999999999998</v>
      </c>
      <c r="D45">
        <v>2</v>
      </c>
      <c r="E45">
        <f t="shared" si="7"/>
        <v>0.53999999999999826</v>
      </c>
      <c r="F45" s="2">
        <f t="shared" si="8"/>
        <v>2.0063767566671413</v>
      </c>
      <c r="G45" s="2">
        <f t="shared" si="5"/>
        <v>1.0750572874752675</v>
      </c>
      <c r="H45" s="3">
        <f t="shared" si="6"/>
        <v>11.88659012258382</v>
      </c>
    </row>
    <row r="46" spans="1:8" x14ac:dyDescent="0.35">
      <c r="B46">
        <v>100</v>
      </c>
      <c r="C46">
        <v>2.3260000000000001</v>
      </c>
      <c r="D46">
        <v>2.2519999999999998</v>
      </c>
      <c r="E46">
        <f t="shared" si="7"/>
        <v>0.74000000000000288</v>
      </c>
      <c r="F46" s="2">
        <f t="shared" si="8"/>
        <v>2.260738518395712</v>
      </c>
      <c r="G46" s="2">
        <f t="shared" si="5"/>
        <v>1.148854783928998</v>
      </c>
      <c r="H46" s="3">
        <f t="shared" si="6"/>
        <v>14.088176499738276</v>
      </c>
    </row>
    <row r="47" spans="1:8" x14ac:dyDescent="0.35">
      <c r="B47">
        <v>200</v>
      </c>
      <c r="C47">
        <v>2.5760000000000001</v>
      </c>
      <c r="D47">
        <v>2.4820000000000002</v>
      </c>
      <c r="E47">
        <f t="shared" si="7"/>
        <v>0.93999999999999861</v>
      </c>
      <c r="F47" s="2">
        <f t="shared" si="8"/>
        <v>2.4931002801242834</v>
      </c>
      <c r="G47" s="2">
        <f t="shared" si="5"/>
        <v>1.2162694620261136</v>
      </c>
      <c r="H47" s="3">
        <f t="shared" si="6"/>
        <v>16.453923054340198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197E-A9E5-4B6C-8362-4DA2AF1B2B2C}">
  <dimension ref="A1:K47"/>
  <sheetViews>
    <sheetView tabSelected="1" topLeftCell="A31" workbookViewId="0">
      <selection activeCell="G43" sqref="G43"/>
    </sheetView>
  </sheetViews>
  <sheetFormatPr defaultRowHeight="14.5" x14ac:dyDescent="0.35"/>
  <sheetData>
    <row r="1" spans="1:11" x14ac:dyDescent="0.35">
      <c r="A1" t="s">
        <v>184</v>
      </c>
      <c r="B1" t="s">
        <v>185</v>
      </c>
      <c r="C1" t="s">
        <v>186</v>
      </c>
      <c r="D1" t="s">
        <v>187</v>
      </c>
      <c r="E1" t="s">
        <v>188</v>
      </c>
      <c r="F1" t="s">
        <v>189</v>
      </c>
      <c r="G1" t="s">
        <v>190</v>
      </c>
      <c r="H1" t="s">
        <v>191</v>
      </c>
      <c r="J1" t="s">
        <v>192</v>
      </c>
      <c r="K1">
        <f>COUNT(C2:C37)</f>
        <v>36</v>
      </c>
    </row>
    <row r="2" spans="1:11" x14ac:dyDescent="0.35">
      <c r="A2">
        <v>1</v>
      </c>
      <c r="B2" t="s">
        <v>108</v>
      </c>
      <c r="C2">
        <v>1.1499999999999999</v>
      </c>
      <c r="D2">
        <f t="shared" ref="D2:D37" si="0">LOG(C2)</f>
        <v>6.069784035361165E-2</v>
      </c>
      <c r="E2">
        <f t="shared" ref="E2:E37" si="1">(D2-$K$3)^2</f>
        <v>0.26204867485458677</v>
      </c>
      <c r="F2">
        <f t="shared" ref="F2:F37" si="2">(D2-$K$3)^3</f>
        <v>-0.13414452494415821</v>
      </c>
      <c r="G2">
        <f t="shared" ref="G2:G37" si="3">($K$1+1)/A2</f>
        <v>37</v>
      </c>
      <c r="H2">
        <f t="shared" ref="H2:H37" si="4">1/G2</f>
        <v>2.7027027027027029E-2</v>
      </c>
      <c r="J2" t="s">
        <v>193</v>
      </c>
      <c r="K2">
        <f>AVERAGE(C2:C37)</f>
        <v>4.6613888888888884</v>
      </c>
    </row>
    <row r="3" spans="1:11" x14ac:dyDescent="0.35">
      <c r="A3">
        <v>2</v>
      </c>
      <c r="B3" t="s">
        <v>153</v>
      </c>
      <c r="C3">
        <v>1.25</v>
      </c>
      <c r="D3">
        <f t="shared" si="0"/>
        <v>9.691001300805642E-2</v>
      </c>
      <c r="E3">
        <f t="shared" si="1"/>
        <v>0.2262854741698164</v>
      </c>
      <c r="F3">
        <f t="shared" si="2"/>
        <v>-0.10764280706720535</v>
      </c>
      <c r="G3">
        <f t="shared" si="3"/>
        <v>18.5</v>
      </c>
      <c r="H3">
        <f t="shared" si="4"/>
        <v>5.4054054054054057E-2</v>
      </c>
      <c r="J3" t="s">
        <v>194</v>
      </c>
      <c r="K3">
        <f>AVERAGE(D2:D37)</f>
        <v>0.57260474092693547</v>
      </c>
    </row>
    <row r="4" spans="1:11" x14ac:dyDescent="0.35">
      <c r="A4">
        <v>3</v>
      </c>
      <c r="B4" t="s">
        <v>63</v>
      </c>
      <c r="C4">
        <v>1.36</v>
      </c>
      <c r="D4">
        <f t="shared" si="0"/>
        <v>0.13353890837021754</v>
      </c>
      <c r="E4">
        <f t="shared" si="1"/>
        <v>0.19277880531872388</v>
      </c>
      <c r="F4">
        <f t="shared" si="2"/>
        <v>-8.4642586656554941E-2</v>
      </c>
      <c r="G4">
        <f t="shared" si="3"/>
        <v>12.333333333333334</v>
      </c>
      <c r="H4">
        <f t="shared" si="4"/>
        <v>8.1081081081081072E-2</v>
      </c>
      <c r="J4" t="s">
        <v>195</v>
      </c>
      <c r="K4">
        <f>SUM(E2:E37)</f>
        <v>2.9654359035851257</v>
      </c>
    </row>
    <row r="5" spans="1:11" x14ac:dyDescent="0.35">
      <c r="A5">
        <v>4</v>
      </c>
      <c r="B5" t="s">
        <v>78</v>
      </c>
      <c r="C5">
        <v>1.51</v>
      </c>
      <c r="D5">
        <f t="shared" si="0"/>
        <v>0.17897694729316943</v>
      </c>
      <c r="E5">
        <f t="shared" si="1"/>
        <v>0.1549428399209867</v>
      </c>
      <c r="F5">
        <f t="shared" si="2"/>
        <v>-6.0989808217447802E-2</v>
      </c>
      <c r="G5">
        <f t="shared" si="3"/>
        <v>9.25</v>
      </c>
      <c r="H5">
        <f t="shared" si="4"/>
        <v>0.10810810810810811</v>
      </c>
      <c r="J5" t="s">
        <v>196</v>
      </c>
      <c r="K5">
        <f>SUM(F2:F37)</f>
        <v>0.14912000825507782</v>
      </c>
    </row>
    <row r="6" spans="1:11" x14ac:dyDescent="0.35">
      <c r="A6">
        <v>5</v>
      </c>
      <c r="B6" t="s">
        <v>133</v>
      </c>
      <c r="C6">
        <v>1.54</v>
      </c>
      <c r="D6">
        <f t="shared" si="0"/>
        <v>0.18752072083646307</v>
      </c>
      <c r="E6">
        <f t="shared" si="1"/>
        <v>0.14828970252903934</v>
      </c>
      <c r="F6">
        <f t="shared" si="2"/>
        <v>-5.7103994787902755E-2</v>
      </c>
      <c r="G6">
        <f t="shared" si="3"/>
        <v>7.4</v>
      </c>
      <c r="H6">
        <f t="shared" si="4"/>
        <v>0.13513513513513511</v>
      </c>
      <c r="J6" t="s">
        <v>197</v>
      </c>
      <c r="K6">
        <f>VAR(D2:D37)</f>
        <v>8.4726740102432016E-2</v>
      </c>
    </row>
    <row r="7" spans="1:11" x14ac:dyDescent="0.35">
      <c r="A7">
        <v>6</v>
      </c>
      <c r="B7" t="s">
        <v>85</v>
      </c>
      <c r="C7">
        <v>1.6</v>
      </c>
      <c r="D7">
        <f t="shared" si="0"/>
        <v>0.20411998265592479</v>
      </c>
      <c r="E7">
        <f t="shared" si="1"/>
        <v>0.13578101707804519</v>
      </c>
      <c r="F7">
        <f t="shared" si="2"/>
        <v>-5.0033235255795457E-2</v>
      </c>
      <c r="G7">
        <f t="shared" si="3"/>
        <v>6.166666666666667</v>
      </c>
      <c r="H7">
        <f t="shared" si="4"/>
        <v>0.16216216216216214</v>
      </c>
      <c r="J7" t="s">
        <v>198</v>
      </c>
      <c r="K7">
        <f>STDEV(D2:D37)</f>
        <v>0.29107858063147141</v>
      </c>
    </row>
    <row r="8" spans="1:11" x14ac:dyDescent="0.35">
      <c r="A8">
        <v>7</v>
      </c>
      <c r="B8" t="s">
        <v>40</v>
      </c>
      <c r="C8">
        <v>1.83</v>
      </c>
      <c r="D8">
        <f t="shared" si="0"/>
        <v>0.26245108973042947</v>
      </c>
      <c r="E8">
        <f t="shared" si="1"/>
        <v>9.619528735052392E-2</v>
      </c>
      <c r="F8">
        <f t="shared" si="2"/>
        <v>-2.9835319599662062E-2</v>
      </c>
      <c r="G8">
        <f t="shared" si="3"/>
        <v>5.2857142857142856</v>
      </c>
      <c r="H8">
        <f t="shared" si="4"/>
        <v>0.1891891891891892</v>
      </c>
      <c r="J8" t="s">
        <v>199</v>
      </c>
      <c r="K8">
        <f>SKEW(D2:D37)</f>
        <v>0.18291979788185689</v>
      </c>
    </row>
    <row r="9" spans="1:11" x14ac:dyDescent="0.35">
      <c r="A9">
        <v>8</v>
      </c>
      <c r="B9" t="s">
        <v>94</v>
      </c>
      <c r="C9">
        <v>2.39</v>
      </c>
      <c r="D9">
        <f t="shared" si="0"/>
        <v>0.37839790094813769</v>
      </c>
      <c r="E9">
        <f t="shared" si="1"/>
        <v>3.7716296694550372E-2</v>
      </c>
      <c r="F9">
        <f t="shared" si="2"/>
        <v>-7.3247627967514039E-3</v>
      </c>
      <c r="G9">
        <f t="shared" si="3"/>
        <v>4.625</v>
      </c>
      <c r="H9">
        <f t="shared" si="4"/>
        <v>0.21621621621621623</v>
      </c>
      <c r="J9" t="s">
        <v>200</v>
      </c>
      <c r="K9">
        <v>0.1</v>
      </c>
    </row>
    <row r="10" spans="1:11" x14ac:dyDescent="0.35">
      <c r="A10">
        <v>9</v>
      </c>
      <c r="B10" t="s">
        <v>81</v>
      </c>
      <c r="C10">
        <v>2.4</v>
      </c>
      <c r="D10">
        <f t="shared" si="0"/>
        <v>0.38021124171160603</v>
      </c>
      <c r="E10">
        <f t="shared" si="1"/>
        <v>3.7015258540318972E-2</v>
      </c>
      <c r="F10">
        <f t="shared" si="2"/>
        <v>-7.1214951149320745E-3</v>
      </c>
      <c r="G10">
        <f t="shared" si="3"/>
        <v>4.1111111111111107</v>
      </c>
      <c r="H10">
        <f t="shared" si="4"/>
        <v>0.24324324324324326</v>
      </c>
      <c r="J10" t="s">
        <v>201</v>
      </c>
      <c r="K10">
        <v>0.2</v>
      </c>
    </row>
    <row r="11" spans="1:11" x14ac:dyDescent="0.35">
      <c r="A11">
        <v>10</v>
      </c>
      <c r="B11" t="s">
        <v>165</v>
      </c>
      <c r="C11">
        <v>2.68</v>
      </c>
      <c r="D11">
        <f t="shared" si="0"/>
        <v>0.42813479402878885</v>
      </c>
      <c r="E11">
        <f t="shared" si="1"/>
        <v>2.0871565556753308E-2</v>
      </c>
      <c r="F11">
        <f t="shared" si="2"/>
        <v>-3.0153139676653367E-3</v>
      </c>
      <c r="G11">
        <f t="shared" si="3"/>
        <v>3.7</v>
      </c>
      <c r="H11">
        <f t="shared" si="4"/>
        <v>0.27027027027027023</v>
      </c>
    </row>
    <row r="12" spans="1:11" x14ac:dyDescent="0.35">
      <c r="A12">
        <v>11</v>
      </c>
      <c r="B12" t="s">
        <v>144</v>
      </c>
      <c r="C12">
        <v>2.73</v>
      </c>
      <c r="D12">
        <f t="shared" si="0"/>
        <v>0.43616264704075602</v>
      </c>
      <c r="E12">
        <f t="shared" si="1"/>
        <v>1.8616444984045008E-2</v>
      </c>
      <c r="F12">
        <f t="shared" si="2"/>
        <v>-2.5400667343399635E-3</v>
      </c>
      <c r="G12">
        <f t="shared" si="3"/>
        <v>3.3636363636363638</v>
      </c>
      <c r="H12">
        <f t="shared" si="4"/>
        <v>0.29729729729729731</v>
      </c>
    </row>
    <row r="13" spans="1:11" x14ac:dyDescent="0.35">
      <c r="A13">
        <v>12</v>
      </c>
      <c r="B13" t="s">
        <v>115</v>
      </c>
      <c r="C13">
        <v>2.74</v>
      </c>
      <c r="D13">
        <f t="shared" si="0"/>
        <v>0.43775056282038799</v>
      </c>
      <c r="E13">
        <f t="shared" si="1"/>
        <v>1.8185649352792432E-2</v>
      </c>
      <c r="F13">
        <f t="shared" si="2"/>
        <v>-2.4524107968046907E-3</v>
      </c>
      <c r="G13">
        <f t="shared" si="3"/>
        <v>3.0833333333333335</v>
      </c>
      <c r="H13">
        <f t="shared" si="4"/>
        <v>0.32432432432432429</v>
      </c>
    </row>
    <row r="14" spans="1:11" x14ac:dyDescent="0.35">
      <c r="A14">
        <v>13</v>
      </c>
      <c r="B14" t="s">
        <v>89</v>
      </c>
      <c r="C14">
        <v>2.76</v>
      </c>
      <c r="D14">
        <f t="shared" si="0"/>
        <v>0.44090908206521767</v>
      </c>
      <c r="E14">
        <f t="shared" si="1"/>
        <v>1.7343746563021952E-2</v>
      </c>
      <c r="F14">
        <f t="shared" si="2"/>
        <v>-2.2840961307478294E-3</v>
      </c>
      <c r="G14">
        <f t="shared" si="3"/>
        <v>2.8461538461538463</v>
      </c>
      <c r="H14">
        <f t="shared" si="4"/>
        <v>0.35135135135135132</v>
      </c>
    </row>
    <row r="15" spans="1:11" x14ac:dyDescent="0.35">
      <c r="A15">
        <v>14</v>
      </c>
      <c r="B15" t="s">
        <v>111</v>
      </c>
      <c r="C15">
        <v>2.77</v>
      </c>
      <c r="D15">
        <f t="shared" si="0"/>
        <v>0.44247976906444858</v>
      </c>
      <c r="E15">
        <f t="shared" si="1"/>
        <v>1.6932508302213007E-2</v>
      </c>
      <c r="F15">
        <f t="shared" si="2"/>
        <v>-2.2033421663867933E-3</v>
      </c>
      <c r="G15">
        <f t="shared" si="3"/>
        <v>2.6428571428571428</v>
      </c>
      <c r="H15">
        <f t="shared" si="4"/>
        <v>0.3783783783783784</v>
      </c>
    </row>
    <row r="16" spans="1:11" x14ac:dyDescent="0.35">
      <c r="A16">
        <v>15</v>
      </c>
      <c r="B16" t="s">
        <v>8</v>
      </c>
      <c r="C16">
        <v>3.26</v>
      </c>
      <c r="D16">
        <f t="shared" si="0"/>
        <v>0.51321760006793893</v>
      </c>
      <c r="E16">
        <f t="shared" si="1"/>
        <v>3.5268324994062968E-3</v>
      </c>
      <c r="F16">
        <f t="shared" si="2"/>
        <v>-2.094484984283286E-4</v>
      </c>
      <c r="G16">
        <f t="shared" si="3"/>
        <v>2.4666666666666668</v>
      </c>
      <c r="H16">
        <f t="shared" si="4"/>
        <v>0.40540540540540537</v>
      </c>
    </row>
    <row r="17" spans="1:8" x14ac:dyDescent="0.35">
      <c r="A17">
        <v>16</v>
      </c>
      <c r="B17" t="s">
        <v>155</v>
      </c>
      <c r="C17">
        <v>3.41</v>
      </c>
      <c r="D17">
        <f t="shared" si="0"/>
        <v>0.53275437899249778</v>
      </c>
      <c r="E17">
        <f t="shared" si="1"/>
        <v>1.5880513463056808E-3</v>
      </c>
      <c r="F17">
        <f t="shared" si="2"/>
        <v>-6.3284420920752435E-5</v>
      </c>
      <c r="G17">
        <f t="shared" si="3"/>
        <v>2.3125</v>
      </c>
      <c r="H17">
        <f t="shared" si="4"/>
        <v>0.43243243243243246</v>
      </c>
    </row>
    <row r="18" spans="1:8" x14ac:dyDescent="0.35">
      <c r="A18">
        <v>17</v>
      </c>
      <c r="B18" t="s">
        <v>44</v>
      </c>
      <c r="C18">
        <v>3.48</v>
      </c>
      <c r="D18">
        <f t="shared" si="0"/>
        <v>0.54157924394658097</v>
      </c>
      <c r="E18">
        <f t="shared" si="1"/>
        <v>9.6258146287798649E-4</v>
      </c>
      <c r="F18">
        <f t="shared" si="2"/>
        <v>-2.9864568269866192E-5</v>
      </c>
      <c r="G18">
        <f t="shared" si="3"/>
        <v>2.1764705882352939</v>
      </c>
      <c r="H18">
        <f t="shared" si="4"/>
        <v>0.45945945945945948</v>
      </c>
    </row>
    <row r="19" spans="1:8" x14ac:dyDescent="0.35">
      <c r="A19">
        <v>18</v>
      </c>
      <c r="B19" t="s">
        <v>22</v>
      </c>
      <c r="C19">
        <v>3.54</v>
      </c>
      <c r="D19">
        <f t="shared" si="0"/>
        <v>0.54900326202578786</v>
      </c>
      <c r="E19">
        <f t="shared" si="1"/>
        <v>5.5702980632131582E-4</v>
      </c>
      <c r="F19">
        <f t="shared" si="2"/>
        <v>-1.3146727221202876E-5</v>
      </c>
      <c r="G19">
        <f t="shared" si="3"/>
        <v>2.0555555555555554</v>
      </c>
      <c r="H19">
        <f t="shared" si="4"/>
        <v>0.48648648648648651</v>
      </c>
    </row>
    <row r="20" spans="1:8" x14ac:dyDescent="0.35">
      <c r="A20">
        <v>19</v>
      </c>
      <c r="B20" t="s">
        <v>149</v>
      </c>
      <c r="C20">
        <v>3.56</v>
      </c>
      <c r="D20">
        <f t="shared" si="0"/>
        <v>0.55144999797287519</v>
      </c>
      <c r="E20">
        <f t="shared" si="1"/>
        <v>4.4752314945236305E-4</v>
      </c>
      <c r="F20">
        <f t="shared" si="2"/>
        <v>-9.4672371926562422E-6</v>
      </c>
      <c r="G20">
        <f t="shared" si="3"/>
        <v>1.9473684210526316</v>
      </c>
      <c r="H20">
        <f t="shared" si="4"/>
        <v>0.51351351351351349</v>
      </c>
    </row>
    <row r="21" spans="1:8" x14ac:dyDescent="0.35">
      <c r="A21">
        <v>20</v>
      </c>
      <c r="B21" t="s">
        <v>121</v>
      </c>
      <c r="C21">
        <v>3.86</v>
      </c>
      <c r="D21">
        <f t="shared" si="0"/>
        <v>0.58658730467175491</v>
      </c>
      <c r="E21">
        <f t="shared" si="1"/>
        <v>1.9551208887793882E-4</v>
      </c>
      <c r="F21">
        <f t="shared" si="2"/>
        <v>2.7337602456185819E-6</v>
      </c>
      <c r="G21">
        <f t="shared" si="3"/>
        <v>1.85</v>
      </c>
      <c r="H21">
        <f t="shared" si="4"/>
        <v>0.54054054054054046</v>
      </c>
    </row>
    <row r="22" spans="1:8" x14ac:dyDescent="0.35">
      <c r="A22">
        <v>21</v>
      </c>
      <c r="B22" t="s">
        <v>28</v>
      </c>
      <c r="C22">
        <v>4.07</v>
      </c>
      <c r="D22">
        <f t="shared" si="0"/>
        <v>0.60959440922522001</v>
      </c>
      <c r="E22">
        <f t="shared" si="1"/>
        <v>1.3682355608171163E-3</v>
      </c>
      <c r="F22">
        <f t="shared" si="2"/>
        <v>5.0610579548542455E-5</v>
      </c>
      <c r="G22">
        <f t="shared" si="3"/>
        <v>1.7619047619047619</v>
      </c>
      <c r="H22">
        <f t="shared" si="4"/>
        <v>0.56756756756756754</v>
      </c>
    </row>
    <row r="23" spans="1:8" x14ac:dyDescent="0.35">
      <c r="A23">
        <v>22</v>
      </c>
      <c r="B23" t="s">
        <v>178</v>
      </c>
      <c r="C23">
        <v>4.09</v>
      </c>
      <c r="D23">
        <f t="shared" si="0"/>
        <v>0.61172330800734176</v>
      </c>
      <c r="E23">
        <f t="shared" si="1"/>
        <v>1.5302622904242464E-3</v>
      </c>
      <c r="F23">
        <f t="shared" si="2"/>
        <v>5.9861668058577047E-5</v>
      </c>
      <c r="G23">
        <f t="shared" si="3"/>
        <v>1.6818181818181819</v>
      </c>
      <c r="H23">
        <f t="shared" si="4"/>
        <v>0.59459459459459463</v>
      </c>
    </row>
    <row r="24" spans="1:8" x14ac:dyDescent="0.35">
      <c r="A24">
        <v>23</v>
      </c>
      <c r="B24" t="s">
        <v>98</v>
      </c>
      <c r="C24">
        <v>4.21</v>
      </c>
      <c r="D24">
        <f t="shared" si="0"/>
        <v>0.62428209583566829</v>
      </c>
      <c r="E24">
        <f t="shared" si="1"/>
        <v>2.6705490103631322E-3</v>
      </c>
      <c r="F24">
        <f t="shared" si="2"/>
        <v>1.3800690900970077E-4</v>
      </c>
      <c r="G24">
        <f t="shared" si="3"/>
        <v>1.6086956521739131</v>
      </c>
      <c r="H24">
        <f t="shared" si="4"/>
        <v>0.6216216216216216</v>
      </c>
    </row>
    <row r="25" spans="1:8" x14ac:dyDescent="0.35">
      <c r="A25">
        <v>24</v>
      </c>
      <c r="B25" t="s">
        <v>103</v>
      </c>
      <c r="C25">
        <v>4.34</v>
      </c>
      <c r="D25">
        <f t="shared" si="0"/>
        <v>0.63748972951251071</v>
      </c>
      <c r="E25">
        <f t="shared" si="1"/>
        <v>4.2100617437502283E-3</v>
      </c>
      <c r="F25">
        <f t="shared" si="2"/>
        <v>2.7316980818780051E-4</v>
      </c>
      <c r="G25">
        <f t="shared" si="3"/>
        <v>1.5416666666666667</v>
      </c>
      <c r="H25">
        <f t="shared" si="4"/>
        <v>0.64864864864864857</v>
      </c>
    </row>
    <row r="26" spans="1:8" x14ac:dyDescent="0.35">
      <c r="A26">
        <v>25</v>
      </c>
      <c r="B26" t="s">
        <v>136</v>
      </c>
      <c r="C26">
        <v>4.75</v>
      </c>
      <c r="D26">
        <f t="shared" si="0"/>
        <v>0.67669360962486658</v>
      </c>
      <c r="E26">
        <f t="shared" si="1"/>
        <v>1.0834492586815141E-2</v>
      </c>
      <c r="F26">
        <f t="shared" si="2"/>
        <v>1.127750076277709E-3</v>
      </c>
      <c r="G26">
        <f t="shared" si="3"/>
        <v>1.48</v>
      </c>
      <c r="H26">
        <f t="shared" si="4"/>
        <v>0.67567567567567566</v>
      </c>
    </row>
    <row r="27" spans="1:8" x14ac:dyDescent="0.35">
      <c r="A27">
        <v>26</v>
      </c>
      <c r="B27" t="s">
        <v>57</v>
      </c>
      <c r="C27">
        <v>4.79</v>
      </c>
      <c r="D27">
        <f t="shared" si="0"/>
        <v>0.68033551341456322</v>
      </c>
      <c r="E27">
        <f t="shared" si="1"/>
        <v>1.1605919340781012E-2</v>
      </c>
      <c r="F27">
        <f t="shared" si="2"/>
        <v>1.2503146560114379E-3</v>
      </c>
      <c r="G27">
        <f t="shared" si="3"/>
        <v>1.4230769230769231</v>
      </c>
      <c r="H27">
        <f t="shared" si="4"/>
        <v>0.70270270270270263</v>
      </c>
    </row>
    <row r="28" spans="1:8" x14ac:dyDescent="0.35">
      <c r="A28">
        <v>27</v>
      </c>
      <c r="B28" t="s">
        <v>66</v>
      </c>
      <c r="C28">
        <v>5.1100000000000003</v>
      </c>
      <c r="D28">
        <f t="shared" si="0"/>
        <v>0.70842090013471271</v>
      </c>
      <c r="E28">
        <f t="shared" si="1"/>
        <v>1.8446029101952293E-2</v>
      </c>
      <c r="F28">
        <f t="shared" si="2"/>
        <v>2.5052688252620446E-3</v>
      </c>
      <c r="G28">
        <f t="shared" si="3"/>
        <v>1.3703703703703705</v>
      </c>
      <c r="H28">
        <f t="shared" si="4"/>
        <v>0.72972972972972971</v>
      </c>
    </row>
    <row r="29" spans="1:8" x14ac:dyDescent="0.35">
      <c r="A29">
        <v>28</v>
      </c>
      <c r="B29" t="s">
        <v>127</v>
      </c>
      <c r="C29">
        <v>6.69</v>
      </c>
      <c r="D29">
        <f t="shared" si="0"/>
        <v>0.82542611776782315</v>
      </c>
      <c r="E29">
        <f t="shared" si="1"/>
        <v>6.3918648587722143E-2</v>
      </c>
      <c r="F29">
        <f t="shared" si="2"/>
        <v>1.6160000741756771E-2</v>
      </c>
      <c r="G29">
        <f t="shared" si="3"/>
        <v>1.3214285714285714</v>
      </c>
      <c r="H29">
        <f t="shared" si="4"/>
        <v>0.7567567567567568</v>
      </c>
    </row>
    <row r="30" spans="1:8" x14ac:dyDescent="0.35">
      <c r="A30">
        <v>29</v>
      </c>
      <c r="B30" t="s">
        <v>168</v>
      </c>
      <c r="C30">
        <v>7.31</v>
      </c>
      <c r="D30">
        <f t="shared" si="0"/>
        <v>0.86391737695786042</v>
      </c>
      <c r="E30">
        <f t="shared" si="1"/>
        <v>8.4863051911286153E-2</v>
      </c>
      <c r="F30">
        <f t="shared" si="2"/>
        <v>2.4721679353905991E-2</v>
      </c>
      <c r="G30">
        <f t="shared" si="3"/>
        <v>1.2758620689655173</v>
      </c>
      <c r="H30">
        <f t="shared" si="4"/>
        <v>0.78378378378378377</v>
      </c>
    </row>
    <row r="31" spans="1:8" x14ac:dyDescent="0.35">
      <c r="A31">
        <v>30</v>
      </c>
      <c r="B31" t="s">
        <v>159</v>
      </c>
      <c r="C31">
        <v>7.36</v>
      </c>
      <c r="D31">
        <f t="shared" si="0"/>
        <v>0.86687781433749889</v>
      </c>
      <c r="E31">
        <f t="shared" si="1"/>
        <v>8.6596641734498839E-2</v>
      </c>
      <c r="F31">
        <f t="shared" si="2"/>
        <v>2.5483059910244438E-2</v>
      </c>
      <c r="G31">
        <f t="shared" si="3"/>
        <v>1.2333333333333334</v>
      </c>
      <c r="H31">
        <f t="shared" si="4"/>
        <v>0.81081081081081074</v>
      </c>
    </row>
    <row r="32" spans="1:8" x14ac:dyDescent="0.35">
      <c r="A32">
        <v>31</v>
      </c>
      <c r="B32" t="s">
        <v>34</v>
      </c>
      <c r="C32">
        <v>8.3800000000000008</v>
      </c>
      <c r="D32">
        <f t="shared" si="0"/>
        <v>0.9232440186302765</v>
      </c>
      <c r="E32">
        <f t="shared" si="1"/>
        <v>0.12294790306832071</v>
      </c>
      <c r="F32">
        <f t="shared" si="2"/>
        <v>4.3110363927016358E-2</v>
      </c>
      <c r="G32">
        <f t="shared" si="3"/>
        <v>1.1935483870967742</v>
      </c>
      <c r="H32">
        <f t="shared" si="4"/>
        <v>0.83783783783783783</v>
      </c>
    </row>
    <row r="33" spans="1:8" x14ac:dyDescent="0.35">
      <c r="A33">
        <v>32</v>
      </c>
      <c r="B33" t="s">
        <v>140</v>
      </c>
      <c r="C33">
        <v>8.6</v>
      </c>
      <c r="D33">
        <f t="shared" si="0"/>
        <v>0.93449845124356767</v>
      </c>
      <c r="E33">
        <f t="shared" si="1"/>
        <v>0.13096705756673852</v>
      </c>
      <c r="F33">
        <f t="shared" si="2"/>
        <v>4.7396154392078962E-2</v>
      </c>
      <c r="G33">
        <f t="shared" si="3"/>
        <v>1.15625</v>
      </c>
      <c r="H33">
        <f t="shared" si="4"/>
        <v>0.86486486486486491</v>
      </c>
    </row>
    <row r="34" spans="1:8" x14ac:dyDescent="0.35">
      <c r="A34">
        <v>33</v>
      </c>
      <c r="B34" t="s">
        <v>71</v>
      </c>
      <c r="C34">
        <v>9.2899999999999991</v>
      </c>
      <c r="D34">
        <f t="shared" si="0"/>
        <v>0.96801571399364172</v>
      </c>
      <c r="E34">
        <f t="shared" si="1"/>
        <v>0.15634983762155949</v>
      </c>
      <c r="F34">
        <f t="shared" si="2"/>
        <v>6.1822441432762353E-2</v>
      </c>
      <c r="G34">
        <f t="shared" si="3"/>
        <v>1.1212121212121211</v>
      </c>
      <c r="H34">
        <f t="shared" si="4"/>
        <v>0.891891891891892</v>
      </c>
    </row>
    <row r="35" spans="1:8" x14ac:dyDescent="0.35">
      <c r="A35">
        <v>34</v>
      </c>
      <c r="B35" t="s">
        <v>51</v>
      </c>
      <c r="C35">
        <v>12.18</v>
      </c>
      <c r="D35">
        <f t="shared" si="0"/>
        <v>1.0856472882968566</v>
      </c>
      <c r="E35">
        <f t="shared" si="1"/>
        <v>0.26321265541181782</v>
      </c>
      <c r="F35">
        <f t="shared" si="2"/>
        <v>0.13503929123248029</v>
      </c>
      <c r="G35">
        <f t="shared" si="3"/>
        <v>1.088235294117647</v>
      </c>
      <c r="H35">
        <f t="shared" si="4"/>
        <v>0.91891891891891897</v>
      </c>
    </row>
    <row r="36" spans="1:8" x14ac:dyDescent="0.35">
      <c r="A36">
        <v>35</v>
      </c>
      <c r="B36" t="s">
        <v>173</v>
      </c>
      <c r="C36">
        <v>13.2</v>
      </c>
      <c r="D36">
        <f t="shared" si="0"/>
        <v>1.1205739312058498</v>
      </c>
      <c r="E36">
        <f t="shared" si="1"/>
        <v>0.30027023349492904</v>
      </c>
      <c r="F36">
        <f t="shared" si="2"/>
        <v>0.16453883671307681</v>
      </c>
      <c r="G36">
        <f t="shared" si="3"/>
        <v>1.0571428571428572</v>
      </c>
      <c r="H36">
        <f t="shared" si="4"/>
        <v>0.94594594594594594</v>
      </c>
    </row>
    <row r="37" spans="1:8" x14ac:dyDescent="0.35">
      <c r="A37">
        <v>36</v>
      </c>
      <c r="B37" t="s">
        <v>15</v>
      </c>
      <c r="C37">
        <v>13.62</v>
      </c>
      <c r="D37">
        <f t="shared" si="0"/>
        <v>1.1341771075767664</v>
      </c>
      <c r="E37">
        <f t="shared" si="1"/>
        <v>0.31536352298469211</v>
      </c>
      <c r="F37">
        <f t="shared" si="2"/>
        <v>0.1770994399575419</v>
      </c>
      <c r="G37">
        <f t="shared" si="3"/>
        <v>1.0277777777777777</v>
      </c>
      <c r="H37">
        <f t="shared" si="4"/>
        <v>0.97297297297297303</v>
      </c>
    </row>
    <row r="40" spans="1:8" x14ac:dyDescent="0.35">
      <c r="B40" t="s">
        <v>202</v>
      </c>
      <c r="C40" t="s">
        <v>209</v>
      </c>
      <c r="D40" t="s">
        <v>210</v>
      </c>
      <c r="E40" t="s">
        <v>204</v>
      </c>
      <c r="F40" t="s">
        <v>205</v>
      </c>
      <c r="G40" t="s">
        <v>206</v>
      </c>
      <c r="H40" s="1" t="s">
        <v>207</v>
      </c>
    </row>
    <row r="41" spans="1:8" x14ac:dyDescent="0.35">
      <c r="B41">
        <v>2</v>
      </c>
      <c r="C41">
        <v>-1.7000000000000001E-2</v>
      </c>
      <c r="D41">
        <v>-3.3000000000000002E-2</v>
      </c>
      <c r="E41">
        <f>(C41-D41)/($K$9-$K$10)</f>
        <v>-0.16</v>
      </c>
      <c r="F41" s="2">
        <f>C41+(E41*($K$8-$K$9))</f>
        <v>-3.0267167661097105E-2</v>
      </c>
      <c r="G41" s="2">
        <f t="shared" ref="G41:G47" si="5">$K$3+(F41*$K$7)</f>
        <v>0.56379461672440856</v>
      </c>
      <c r="H41" s="3">
        <f t="shared" ref="H41:H47" si="6">10^G41</f>
        <v>3.6626432271949976</v>
      </c>
    </row>
    <row r="42" spans="1:8" x14ac:dyDescent="0.35">
      <c r="B42">
        <v>5</v>
      </c>
      <c r="C42">
        <v>0.83599999999999997</v>
      </c>
      <c r="D42">
        <v>0.83</v>
      </c>
      <c r="E42">
        <f t="shared" ref="E42:E47" si="7">(C42-D42)/($K$9-$K$10)</f>
        <v>-6.0000000000000053E-2</v>
      </c>
      <c r="F42" s="2">
        <f t="shared" ref="F42:F47" si="8">C42+(E42*($K$8-$K$9))</f>
        <v>0.83102481212708856</v>
      </c>
      <c r="G42" s="2">
        <f t="shared" si="5"/>
        <v>0.81449826371042366</v>
      </c>
      <c r="H42" s="3">
        <f t="shared" si="6"/>
        <v>6.5237643282170321</v>
      </c>
    </row>
    <row r="43" spans="1:8" x14ac:dyDescent="0.35">
      <c r="B43">
        <v>10</v>
      </c>
      <c r="C43">
        <v>1.292</v>
      </c>
      <c r="D43">
        <v>1.3009999999999999</v>
      </c>
      <c r="E43">
        <f t="shared" si="7"/>
        <v>8.999999999999897E-2</v>
      </c>
      <c r="F43" s="2">
        <f t="shared" si="8"/>
        <v>1.2994627818093671</v>
      </c>
      <c r="G43" s="2">
        <f t="shared" si="5"/>
        <v>0.95085052303942952</v>
      </c>
      <c r="H43" s="3">
        <f t="shared" si="6"/>
        <v>8.9299807570117551</v>
      </c>
    </row>
    <row r="44" spans="1:8" x14ac:dyDescent="0.35">
      <c r="B44">
        <v>25</v>
      </c>
      <c r="C44">
        <v>1.7849999999999999</v>
      </c>
      <c r="D44">
        <v>1.8180000000000001</v>
      </c>
      <c r="E44">
        <f t="shared" si="7"/>
        <v>0.3300000000000014</v>
      </c>
      <c r="F44" s="2">
        <f t="shared" si="8"/>
        <v>1.8123635333010129</v>
      </c>
      <c r="G44" s="2">
        <f t="shared" si="5"/>
        <v>1.1001449457884327</v>
      </c>
      <c r="H44" s="3">
        <f t="shared" si="6"/>
        <v>12.593456482881969</v>
      </c>
    </row>
    <row r="45" spans="1:8" x14ac:dyDescent="0.35">
      <c r="B45">
        <v>50</v>
      </c>
      <c r="C45">
        <v>2.1070000000000002</v>
      </c>
      <c r="D45">
        <v>2.1589999999999998</v>
      </c>
      <c r="E45">
        <f t="shared" si="7"/>
        <v>0.51999999999999602</v>
      </c>
      <c r="F45" s="2">
        <f t="shared" si="8"/>
        <v>2.1501182948985655</v>
      </c>
      <c r="G45" s="2">
        <f t="shared" si="5"/>
        <v>1.1984581223957695</v>
      </c>
      <c r="H45" s="3">
        <f t="shared" si="6"/>
        <v>15.79276315918049</v>
      </c>
    </row>
    <row r="46" spans="1:8" x14ac:dyDescent="0.35">
      <c r="B46">
        <v>100</v>
      </c>
      <c r="C46">
        <v>2.4</v>
      </c>
      <c r="D46">
        <v>2.472</v>
      </c>
      <c r="E46">
        <f t="shared" si="7"/>
        <v>0.72000000000000064</v>
      </c>
      <c r="F46" s="2">
        <f t="shared" si="8"/>
        <v>2.4597022544749367</v>
      </c>
      <c r="G46" s="2">
        <f t="shared" si="5"/>
        <v>1.2885713819355304</v>
      </c>
      <c r="H46" s="3">
        <f t="shared" si="6"/>
        <v>19.434410953498208</v>
      </c>
    </row>
    <row r="47" spans="1:8" x14ac:dyDescent="0.35">
      <c r="B47">
        <v>200</v>
      </c>
      <c r="C47">
        <v>2.67</v>
      </c>
      <c r="D47">
        <v>2.7629999999999999</v>
      </c>
      <c r="E47">
        <f t="shared" si="7"/>
        <v>0.92999999999999972</v>
      </c>
      <c r="F47" s="2">
        <f t="shared" si="8"/>
        <v>2.7471154120301269</v>
      </c>
      <c r="G47" s="2">
        <f t="shared" si="5"/>
        <v>1.3722311958915046</v>
      </c>
      <c r="H47" s="3">
        <f t="shared" si="6"/>
        <v>23.563033239379916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2019-04-17T00:59:05Z</dcterms:modified>
</cp:coreProperties>
</file>