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Madrushkent\"/>
    </mc:Choice>
  </mc:AlternateContent>
  <xr:revisionPtr revIDLastSave="0" documentId="13_ncr:1_{87BCDDD1-6470-4EAC-BE27-AC25EF4935B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3" l="1"/>
  <c r="F51" i="3"/>
  <c r="G51" i="3"/>
  <c r="H51" i="3"/>
  <c r="E57" i="3"/>
  <c r="E56" i="3"/>
  <c r="E55" i="3"/>
  <c r="E54" i="3"/>
  <c r="E53" i="3"/>
  <c r="E52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2" i="3" s="1"/>
  <c r="H2" i="3" s="1"/>
  <c r="E57" i="2"/>
  <c r="E56" i="2"/>
  <c r="E55" i="2"/>
  <c r="E54" i="2"/>
  <c r="E53" i="2"/>
  <c r="E52" i="2"/>
  <c r="E51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8" i="2" s="1"/>
  <c r="K1" i="2"/>
  <c r="G33" i="2" s="1"/>
  <c r="H33" i="2" s="1"/>
  <c r="I24" i="1"/>
  <c r="I14" i="1"/>
  <c r="I13" i="1"/>
  <c r="I33" i="1"/>
  <c r="I39" i="1"/>
  <c r="I6" i="1"/>
  <c r="I48" i="1"/>
  <c r="I30" i="1"/>
  <c r="I43" i="1"/>
  <c r="I22" i="1"/>
  <c r="I16" i="1"/>
  <c r="I47" i="1"/>
  <c r="I10" i="1"/>
  <c r="I34" i="1"/>
  <c r="I3" i="1"/>
  <c r="I23" i="1"/>
  <c r="I40" i="1"/>
  <c r="I36" i="1"/>
  <c r="I18" i="1"/>
  <c r="I8" i="1"/>
  <c r="I44" i="1"/>
  <c r="I28" i="1"/>
  <c r="I42" i="1"/>
  <c r="I31" i="1"/>
  <c r="I29" i="1"/>
  <c r="I15" i="1"/>
  <c r="I4" i="1"/>
  <c r="I20" i="1"/>
  <c r="I45" i="1"/>
  <c r="I26" i="1"/>
  <c r="I17" i="1"/>
  <c r="I21" i="1"/>
  <c r="I11" i="1"/>
  <c r="I12" i="1"/>
  <c r="I5" i="1"/>
  <c r="I27" i="1"/>
  <c r="I9" i="1"/>
  <c r="I38" i="1"/>
  <c r="I7" i="1"/>
  <c r="I46" i="1"/>
  <c r="I32" i="1"/>
  <c r="I41" i="1"/>
  <c r="I25" i="1"/>
  <c r="I37" i="1"/>
  <c r="I35" i="1"/>
  <c r="H24" i="1"/>
  <c r="H14" i="1"/>
  <c r="H13" i="1"/>
  <c r="H33" i="1"/>
  <c r="H39" i="1"/>
  <c r="H6" i="1"/>
  <c r="H48" i="1"/>
  <c r="H30" i="1"/>
  <c r="H43" i="1"/>
  <c r="H22" i="1"/>
  <c r="H16" i="1"/>
  <c r="H47" i="1"/>
  <c r="H10" i="1"/>
  <c r="H34" i="1"/>
  <c r="H3" i="1"/>
  <c r="H23" i="1"/>
  <c r="H40" i="1"/>
  <c r="H36" i="1"/>
  <c r="H18" i="1"/>
  <c r="H8" i="1"/>
  <c r="H44" i="1"/>
  <c r="H28" i="1"/>
  <c r="H42" i="1"/>
  <c r="H31" i="1"/>
  <c r="H29" i="1"/>
  <c r="H15" i="1"/>
  <c r="H4" i="1"/>
  <c r="H20" i="1"/>
  <c r="H45" i="1"/>
  <c r="H26" i="1"/>
  <c r="H17" i="1"/>
  <c r="H21" i="1"/>
  <c r="H11" i="1"/>
  <c r="H12" i="1"/>
  <c r="H5" i="1"/>
  <c r="H27" i="1"/>
  <c r="H9" i="1"/>
  <c r="H38" i="1"/>
  <c r="H7" i="1"/>
  <c r="H46" i="1"/>
  <c r="H32" i="1"/>
  <c r="H41" i="1"/>
  <c r="H25" i="1"/>
  <c r="H37" i="1"/>
  <c r="H35" i="1"/>
  <c r="I19" i="1"/>
  <c r="H19" i="1"/>
  <c r="K6" i="3" l="1"/>
  <c r="G3" i="3"/>
  <c r="H3" i="3" s="1"/>
  <c r="G7" i="3"/>
  <c r="H7" i="3" s="1"/>
  <c r="G44" i="3"/>
  <c r="H44" i="3" s="1"/>
  <c r="G40" i="3"/>
  <c r="H40" i="3" s="1"/>
  <c r="G36" i="3"/>
  <c r="H36" i="3" s="1"/>
  <c r="G32" i="3"/>
  <c r="H32" i="3" s="1"/>
  <c r="G28" i="3"/>
  <c r="H28" i="3" s="1"/>
  <c r="G24" i="3"/>
  <c r="H24" i="3" s="1"/>
  <c r="G20" i="3"/>
  <c r="H20" i="3" s="1"/>
  <c r="G16" i="3"/>
  <c r="H16" i="3" s="1"/>
  <c r="G12" i="3"/>
  <c r="H12" i="3" s="1"/>
  <c r="G47" i="3"/>
  <c r="H47" i="3" s="1"/>
  <c r="G43" i="3"/>
  <c r="H43" i="3" s="1"/>
  <c r="G39" i="3"/>
  <c r="H39" i="3" s="1"/>
  <c r="G35" i="3"/>
  <c r="H35" i="3" s="1"/>
  <c r="G31" i="3"/>
  <c r="H31" i="3" s="1"/>
  <c r="G27" i="3"/>
  <c r="H27" i="3" s="1"/>
  <c r="G23" i="3"/>
  <c r="H23" i="3" s="1"/>
  <c r="G19" i="3"/>
  <c r="H19" i="3" s="1"/>
  <c r="G15" i="3"/>
  <c r="H15" i="3" s="1"/>
  <c r="G11" i="3"/>
  <c r="H11" i="3" s="1"/>
  <c r="G46" i="3"/>
  <c r="H46" i="3" s="1"/>
  <c r="G45" i="3"/>
  <c r="H45" i="3" s="1"/>
  <c r="G42" i="3"/>
  <c r="H42" i="3" s="1"/>
  <c r="G41" i="3"/>
  <c r="H41" i="3" s="1"/>
  <c r="G38" i="3"/>
  <c r="H38" i="3" s="1"/>
  <c r="G37" i="3"/>
  <c r="H37" i="3" s="1"/>
  <c r="G34" i="3"/>
  <c r="H34" i="3" s="1"/>
  <c r="G33" i="3"/>
  <c r="H33" i="3" s="1"/>
  <c r="G30" i="3"/>
  <c r="H30" i="3" s="1"/>
  <c r="G29" i="3"/>
  <c r="H29" i="3" s="1"/>
  <c r="G26" i="3"/>
  <c r="H26" i="3" s="1"/>
  <c r="G25" i="3"/>
  <c r="H25" i="3" s="1"/>
  <c r="G22" i="3"/>
  <c r="H22" i="3" s="1"/>
  <c r="G21" i="3"/>
  <c r="H21" i="3" s="1"/>
  <c r="G18" i="3"/>
  <c r="H18" i="3" s="1"/>
  <c r="G17" i="3"/>
  <c r="H17" i="3" s="1"/>
  <c r="G14" i="3"/>
  <c r="H14" i="3" s="1"/>
  <c r="G13" i="3"/>
  <c r="H13" i="3" s="1"/>
  <c r="G10" i="3"/>
  <c r="H10" i="3" s="1"/>
  <c r="G9" i="3"/>
  <c r="H9" i="3" s="1"/>
  <c r="G8" i="3"/>
  <c r="H8" i="3" s="1"/>
  <c r="G5" i="3"/>
  <c r="H5" i="3" s="1"/>
  <c r="G4" i="3"/>
  <c r="H4" i="3" s="1"/>
  <c r="G6" i="3"/>
  <c r="H6" i="3" s="1"/>
  <c r="K3" i="3"/>
  <c r="F21" i="3" s="1"/>
  <c r="K7" i="3"/>
  <c r="K8" i="3"/>
  <c r="F55" i="3" s="1"/>
  <c r="G21" i="2"/>
  <c r="H21" i="2" s="1"/>
  <c r="G37" i="2"/>
  <c r="H37" i="2" s="1"/>
  <c r="K3" i="2"/>
  <c r="F2" i="2" s="1"/>
  <c r="F54" i="2"/>
  <c r="G5" i="2"/>
  <c r="H5" i="2" s="1"/>
  <c r="G7" i="2"/>
  <c r="H7" i="2" s="1"/>
  <c r="G9" i="2"/>
  <c r="H9" i="2" s="1"/>
  <c r="G25" i="2"/>
  <c r="H25" i="2" s="1"/>
  <c r="G41" i="2"/>
  <c r="H41" i="2" s="1"/>
  <c r="F51" i="2"/>
  <c r="F55" i="2"/>
  <c r="G3" i="2"/>
  <c r="H3" i="2" s="1"/>
  <c r="G13" i="2"/>
  <c r="H13" i="2" s="1"/>
  <c r="G29" i="2"/>
  <c r="H29" i="2" s="1"/>
  <c r="G45" i="2"/>
  <c r="H45" i="2" s="1"/>
  <c r="F52" i="2"/>
  <c r="F56" i="2"/>
  <c r="K6" i="2"/>
  <c r="G17" i="2"/>
  <c r="H17" i="2" s="1"/>
  <c r="F53" i="2"/>
  <c r="F57" i="2"/>
  <c r="F6" i="2"/>
  <c r="F20" i="2"/>
  <c r="F36" i="2"/>
  <c r="F4" i="2"/>
  <c r="F11" i="2"/>
  <c r="E14" i="2"/>
  <c r="F24" i="2"/>
  <c r="F27" i="2"/>
  <c r="E30" i="2"/>
  <c r="F40" i="2"/>
  <c r="F43" i="2"/>
  <c r="E46" i="2"/>
  <c r="F45" i="2"/>
  <c r="F41" i="2"/>
  <c r="F37" i="2"/>
  <c r="E7" i="2"/>
  <c r="F46" i="2"/>
  <c r="E35" i="2"/>
  <c r="F30" i="2"/>
  <c r="E23" i="2"/>
  <c r="E15" i="2"/>
  <c r="F10" i="2"/>
  <c r="E45" i="2"/>
  <c r="E41" i="2"/>
  <c r="E37" i="2"/>
  <c r="E33" i="2"/>
  <c r="E29" i="2"/>
  <c r="E25" i="2"/>
  <c r="E21" i="2"/>
  <c r="E17" i="2"/>
  <c r="E13" i="2"/>
  <c r="E9" i="2"/>
  <c r="E5" i="2"/>
  <c r="E3" i="2"/>
  <c r="F42" i="2"/>
  <c r="F34" i="2"/>
  <c r="F22" i="2"/>
  <c r="F18" i="2"/>
  <c r="F14" i="2"/>
  <c r="E8" i="2"/>
  <c r="E6" i="2"/>
  <c r="E4" i="2"/>
  <c r="E47" i="2"/>
  <c r="E43" i="2"/>
  <c r="E39" i="2"/>
  <c r="F38" i="2"/>
  <c r="E31" i="2"/>
  <c r="E27" i="2"/>
  <c r="F26" i="2"/>
  <c r="E19" i="2"/>
  <c r="E11" i="2"/>
  <c r="E2" i="2"/>
  <c r="F15" i="2"/>
  <c r="E18" i="2"/>
  <c r="F25" i="2"/>
  <c r="F28" i="2"/>
  <c r="F31" i="2"/>
  <c r="E34" i="2"/>
  <c r="F44" i="2"/>
  <c r="F47" i="2"/>
  <c r="F8" i="2"/>
  <c r="E10" i="2"/>
  <c r="F17" i="2"/>
  <c r="F23" i="2"/>
  <c r="E26" i="2"/>
  <c r="F33" i="2"/>
  <c r="F39" i="2"/>
  <c r="E42" i="2"/>
  <c r="F5" i="2"/>
  <c r="F7" i="2"/>
  <c r="F9" i="2"/>
  <c r="F3" i="2"/>
  <c r="F13" i="2"/>
  <c r="F16" i="2"/>
  <c r="F19" i="2"/>
  <c r="E22" i="2"/>
  <c r="F29" i="2"/>
  <c r="F32" i="2"/>
  <c r="F35" i="2"/>
  <c r="E38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6" i="2"/>
  <c r="H26" i="2" s="1"/>
  <c r="E28" i="2"/>
  <c r="G30" i="2"/>
  <c r="H30" i="2" s="1"/>
  <c r="E32" i="2"/>
  <c r="G34" i="2"/>
  <c r="H34" i="2" s="1"/>
  <c r="E36" i="2"/>
  <c r="G38" i="2"/>
  <c r="H38" i="2" s="1"/>
  <c r="E40" i="2"/>
  <c r="G42" i="2"/>
  <c r="H42" i="2" s="1"/>
  <c r="E44" i="2"/>
  <c r="G46" i="2"/>
  <c r="H46" i="2" s="1"/>
  <c r="G2" i="2"/>
  <c r="H2" i="2" s="1"/>
  <c r="K7" i="2"/>
  <c r="G8" i="2"/>
  <c r="H8" i="2" s="1"/>
  <c r="G11" i="2"/>
  <c r="H11" i="2" s="1"/>
  <c r="F12" i="2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3" i="2"/>
  <c r="H43" i="2" s="1"/>
  <c r="G47" i="2"/>
  <c r="H47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E40" i="3" l="1"/>
  <c r="E24" i="3"/>
  <c r="F44" i="3"/>
  <c r="F28" i="3"/>
  <c r="F41" i="3"/>
  <c r="E42" i="3"/>
  <c r="E18" i="3"/>
  <c r="E36" i="3"/>
  <c r="F24" i="3"/>
  <c r="E12" i="3"/>
  <c r="F14" i="3"/>
  <c r="E32" i="3"/>
  <c r="E7" i="3"/>
  <c r="F36" i="3"/>
  <c r="E45" i="3"/>
  <c r="F37" i="3"/>
  <c r="F25" i="3"/>
  <c r="E20" i="3"/>
  <c r="F12" i="3"/>
  <c r="E10" i="3"/>
  <c r="E14" i="3"/>
  <c r="F13" i="3"/>
  <c r="F40" i="3"/>
  <c r="F3" i="3"/>
  <c r="E37" i="3"/>
  <c r="F29" i="3"/>
  <c r="E34" i="3"/>
  <c r="F10" i="3"/>
  <c r="F9" i="3"/>
  <c r="E21" i="3"/>
  <c r="E44" i="3"/>
  <c r="E28" i="3"/>
  <c r="E3" i="3"/>
  <c r="F32" i="3"/>
  <c r="F7" i="3"/>
  <c r="F45" i="3"/>
  <c r="F33" i="3"/>
  <c r="E46" i="3"/>
  <c r="F20" i="3"/>
  <c r="F17" i="3"/>
  <c r="E5" i="3"/>
  <c r="E29" i="3"/>
  <c r="E16" i="3"/>
  <c r="E9" i="3"/>
  <c r="E30" i="3"/>
  <c r="F56" i="3"/>
  <c r="G56" i="3" s="1"/>
  <c r="H56" i="3" s="1"/>
  <c r="F52" i="3"/>
  <c r="G52" i="3" s="1"/>
  <c r="H52" i="3" s="1"/>
  <c r="F22" i="3"/>
  <c r="F57" i="3"/>
  <c r="G57" i="3" s="1"/>
  <c r="H57" i="3" s="1"/>
  <c r="F54" i="3"/>
  <c r="G54" i="3" s="1"/>
  <c r="H54" i="3" s="1"/>
  <c r="F53" i="3"/>
  <c r="G53" i="3" s="1"/>
  <c r="H53" i="3" s="1"/>
  <c r="G55" i="3"/>
  <c r="H55" i="3" s="1"/>
  <c r="F6" i="3"/>
  <c r="F2" i="3"/>
  <c r="F19" i="3"/>
  <c r="F15" i="3"/>
  <c r="F11" i="3"/>
  <c r="E6" i="3"/>
  <c r="E2" i="3"/>
  <c r="F47" i="3"/>
  <c r="F46" i="3"/>
  <c r="F43" i="3"/>
  <c r="F42" i="3"/>
  <c r="F39" i="3"/>
  <c r="F38" i="3"/>
  <c r="F35" i="3"/>
  <c r="F34" i="3"/>
  <c r="F31" i="3"/>
  <c r="F30" i="3"/>
  <c r="F27" i="3"/>
  <c r="F26" i="3"/>
  <c r="F23" i="3"/>
  <c r="E19" i="3"/>
  <c r="E15" i="3"/>
  <c r="E11" i="3"/>
  <c r="F8" i="3"/>
  <c r="F4" i="3"/>
  <c r="E47" i="3"/>
  <c r="E43" i="3"/>
  <c r="E39" i="3"/>
  <c r="E35" i="3"/>
  <c r="E31" i="3"/>
  <c r="E23" i="3"/>
  <c r="E8" i="3"/>
  <c r="E4" i="3"/>
  <c r="E27" i="3"/>
  <c r="E41" i="3"/>
  <c r="E33" i="3"/>
  <c r="E25" i="3"/>
  <c r="E38" i="3"/>
  <c r="E26" i="3"/>
  <c r="F16" i="3"/>
  <c r="F18" i="3"/>
  <c r="E17" i="3"/>
  <c r="E22" i="3"/>
  <c r="E13" i="3"/>
  <c r="F5" i="3"/>
  <c r="G56" i="2"/>
  <c r="H56" i="2" s="1"/>
  <c r="F21" i="2"/>
  <c r="K4" i="2"/>
  <c r="G57" i="2"/>
  <c r="H57" i="2" s="1"/>
  <c r="G54" i="2"/>
  <c r="H54" i="2" s="1"/>
  <c r="G51" i="2"/>
  <c r="H51" i="2" s="1"/>
  <c r="G55" i="2"/>
  <c r="H55" i="2" s="1"/>
  <c r="K5" i="2"/>
  <c r="G53" i="2"/>
  <c r="H53" i="2" s="1"/>
  <c r="G52" i="2"/>
  <c r="H52" i="2" s="1"/>
  <c r="K5" i="3" l="1"/>
  <c r="K4" i="3"/>
</calcChain>
</file>

<file path=xl/sharedStrings.xml><?xml version="1.0" encoding="utf-8"?>
<sst xmlns="http://schemas.openxmlformats.org/spreadsheetml/2006/main" count="474" uniqueCount="254">
  <si>
    <t>Madrushkent</t>
  </si>
  <si>
    <t>start_date</t>
  </si>
  <si>
    <t>end_date</t>
  </si>
  <si>
    <t>duration</t>
  </si>
  <si>
    <t>peak</t>
  </si>
  <si>
    <t>sum</t>
  </si>
  <si>
    <t>average</t>
  </si>
  <si>
    <t>median</t>
  </si>
  <si>
    <t>05/01/1933</t>
  </si>
  <si>
    <t>09/01/1933</t>
  </si>
  <si>
    <t>4</t>
  </si>
  <si>
    <t>-1.12</t>
  </si>
  <si>
    <t>-2.14</t>
  </si>
  <si>
    <t>-0.53</t>
  </si>
  <si>
    <t>-0.5</t>
  </si>
  <si>
    <t>03/01/1937</t>
  </si>
  <si>
    <t>06/01/1937</t>
  </si>
  <si>
    <t>3</t>
  </si>
  <si>
    <t>-1.95</t>
  </si>
  <si>
    <t>-2.97</t>
  </si>
  <si>
    <t>-0.99</t>
  </si>
  <si>
    <t>-0.73</t>
  </si>
  <si>
    <t>07/01/1938</t>
  </si>
  <si>
    <t>09/01/1938</t>
  </si>
  <si>
    <t>2</t>
  </si>
  <si>
    <t>-1.23</t>
  </si>
  <si>
    <t>-1.97</t>
  </si>
  <si>
    <t>12/01/1938</t>
  </si>
  <si>
    <t>02/01/1939</t>
  </si>
  <si>
    <t>-1.25</t>
  </si>
  <si>
    <t>-1.83</t>
  </si>
  <si>
    <t>-0.91</t>
  </si>
  <si>
    <t>04/01/1939</t>
  </si>
  <si>
    <t>07/01/1939</t>
  </si>
  <si>
    <t>-1.96</t>
  </si>
  <si>
    <t>-4.02</t>
  </si>
  <si>
    <t>-1.34</t>
  </si>
  <si>
    <t>-1.41</t>
  </si>
  <si>
    <t>02/01/1940</t>
  </si>
  <si>
    <t>06/01/1940</t>
  </si>
  <si>
    <t>-2.34</t>
  </si>
  <si>
    <t>-6.2</t>
  </si>
  <si>
    <t>-1.55</t>
  </si>
  <si>
    <t>-1.81</t>
  </si>
  <si>
    <t>02/01/1943</t>
  </si>
  <si>
    <t>03/01/1943</t>
  </si>
  <si>
    <t>1</t>
  </si>
  <si>
    <t>-1.13</t>
  </si>
  <si>
    <t>06/01/1943</t>
  </si>
  <si>
    <t>10/01/1944</t>
  </si>
  <si>
    <t>16</t>
  </si>
  <si>
    <t>-1.82</t>
  </si>
  <si>
    <t>-15.48</t>
  </si>
  <si>
    <t>-0.97</t>
  </si>
  <si>
    <t>-0.86</t>
  </si>
  <si>
    <t>04/01/1945</t>
  </si>
  <si>
    <t>08/01/1945</t>
  </si>
  <si>
    <t>-1.53</t>
  </si>
  <si>
    <t>-3.5</t>
  </si>
  <si>
    <t>-0.88</t>
  </si>
  <si>
    <t>-0.96</t>
  </si>
  <si>
    <t>01/01/1947</t>
  </si>
  <si>
    <t>11/01/1947</t>
  </si>
  <si>
    <t>10</t>
  </si>
  <si>
    <t>-7.36</t>
  </si>
  <si>
    <t>-0.74</t>
  </si>
  <si>
    <t>-0.68</t>
  </si>
  <si>
    <t>11/01/1948</t>
  </si>
  <si>
    <t>01/01/1949</t>
  </si>
  <si>
    <t>-1.57</t>
  </si>
  <si>
    <t>-2.6</t>
  </si>
  <si>
    <t>-1.3</t>
  </si>
  <si>
    <t>11/01/1949</t>
  </si>
  <si>
    <t>01/01/1950</t>
  </si>
  <si>
    <t>-1.6</t>
  </si>
  <si>
    <t>-2.06</t>
  </si>
  <si>
    <t>-1.03</t>
  </si>
  <si>
    <t>04/01/1950</t>
  </si>
  <si>
    <t>02/01/1951</t>
  </si>
  <si>
    <t>-1.94</t>
  </si>
  <si>
    <t>-11.06</t>
  </si>
  <si>
    <t>-1.11</t>
  </si>
  <si>
    <t>04/01/1951</t>
  </si>
  <si>
    <t>06/01/1951</t>
  </si>
  <si>
    <t>-1.32</t>
  </si>
  <si>
    <t>-1.44</t>
  </si>
  <si>
    <t>-0.72</t>
  </si>
  <si>
    <t>12/01/1954</t>
  </si>
  <si>
    <t>03/01/1955</t>
  </si>
  <si>
    <t>-2.09</t>
  </si>
  <si>
    <t>-4.48</t>
  </si>
  <si>
    <t>-1.49</t>
  </si>
  <si>
    <t>-1.24</t>
  </si>
  <si>
    <t>06/01/1955</t>
  </si>
  <si>
    <t>07/01/1955</t>
  </si>
  <si>
    <t>-1</t>
  </si>
  <si>
    <t>10/01/1955</t>
  </si>
  <si>
    <t>02/01/1956</t>
  </si>
  <si>
    <t>-2.76</t>
  </si>
  <si>
    <t>-0.69</t>
  </si>
  <si>
    <t>09/01/1956</t>
  </si>
  <si>
    <t>03/01/1957</t>
  </si>
  <si>
    <t>6</t>
  </si>
  <si>
    <t>-2.07</t>
  </si>
  <si>
    <t>-6.58</t>
  </si>
  <si>
    <t>-1.1</t>
  </si>
  <si>
    <t>-1.08</t>
  </si>
  <si>
    <t>10/01/1957</t>
  </si>
  <si>
    <t>03/01/1958</t>
  </si>
  <si>
    <t>5</t>
  </si>
  <si>
    <t>-1.61</t>
  </si>
  <si>
    <t>-5.02</t>
  </si>
  <si>
    <t>01/01/1959</t>
  </si>
  <si>
    <t>03/01/1959</t>
  </si>
  <si>
    <t>-1.07</t>
  </si>
  <si>
    <t>06/01/1959</t>
  </si>
  <si>
    <t>07/01/1959</t>
  </si>
  <si>
    <t>08/01/1960</t>
  </si>
  <si>
    <t>03/01/1961</t>
  </si>
  <si>
    <t>7</t>
  </si>
  <si>
    <t>-8.95</t>
  </si>
  <si>
    <t>-1.28</t>
  </si>
  <si>
    <t>-1.27</t>
  </si>
  <si>
    <t>06/01/1961</t>
  </si>
  <si>
    <t>08/01/1961</t>
  </si>
  <si>
    <t>-1.74</t>
  </si>
  <si>
    <t>-3.43</t>
  </si>
  <si>
    <t>-1.72</t>
  </si>
  <si>
    <t>11/01/1961</t>
  </si>
  <si>
    <t>04/01/1962</t>
  </si>
  <si>
    <t>-1.5</t>
  </si>
  <si>
    <t>-6.88</t>
  </si>
  <si>
    <t>-1.38</t>
  </si>
  <si>
    <t>-1.36</t>
  </si>
  <si>
    <t>07/01/1962</t>
  </si>
  <si>
    <t>10/01/1962</t>
  </si>
  <si>
    <t>-1.99</t>
  </si>
  <si>
    <t>-3.52</t>
  </si>
  <si>
    <t>-1.17</t>
  </si>
  <si>
    <t>-1.35</t>
  </si>
  <si>
    <t>01/01/1963</t>
  </si>
  <si>
    <t>04/01/1963</t>
  </si>
  <si>
    <t>-1.9</t>
  </si>
  <si>
    <t>-1.21</t>
  </si>
  <si>
    <t>10/01/1963</t>
  </si>
  <si>
    <t>12/01/1963</t>
  </si>
  <si>
    <t>-1.39</t>
  </si>
  <si>
    <t>-2.05</t>
  </si>
  <si>
    <t>-1.02</t>
  </si>
  <si>
    <t>12/01/1964</t>
  </si>
  <si>
    <t>01/01/1965</t>
  </si>
  <si>
    <t>-1.06</t>
  </si>
  <si>
    <t>06/01/1966</t>
  </si>
  <si>
    <t>09/01/1966</t>
  </si>
  <si>
    <t>-1.22</t>
  </si>
  <si>
    <t>-2.17</t>
  </si>
  <si>
    <t>01/01/1967</t>
  </si>
  <si>
    <t>11/01/1967</t>
  </si>
  <si>
    <t>-1.56</t>
  </si>
  <si>
    <t>-9.54</t>
  </si>
  <si>
    <t>-0.95</t>
  </si>
  <si>
    <t>11/01/1970</t>
  </si>
  <si>
    <t>04/01/1971</t>
  </si>
  <si>
    <t>-1.01</t>
  </si>
  <si>
    <t>-2.98</t>
  </si>
  <si>
    <t>-0.6</t>
  </si>
  <si>
    <t>-0.48</t>
  </si>
  <si>
    <t>07/01/1971</t>
  </si>
  <si>
    <t>09/01/1971</t>
  </si>
  <si>
    <t>-1.04</t>
  </si>
  <si>
    <t>10/01/1971</t>
  </si>
  <si>
    <t>01/01/1972</t>
  </si>
  <si>
    <t>-2.52</t>
  </si>
  <si>
    <t>-0.84</t>
  </si>
  <si>
    <t>-0.81</t>
  </si>
  <si>
    <t>03/01/1974</t>
  </si>
  <si>
    <t>04/01/1974</t>
  </si>
  <si>
    <t>-1.59</t>
  </si>
  <si>
    <t>07/01/1974</t>
  </si>
  <si>
    <t>08/01/1974</t>
  </si>
  <si>
    <t>-1.64</t>
  </si>
  <si>
    <t>06/01/1975</t>
  </si>
  <si>
    <t>07/01/1975</t>
  </si>
  <si>
    <t>08/01/1977</t>
  </si>
  <si>
    <t>11/01/1977</t>
  </si>
  <si>
    <t>-1.52</t>
  </si>
  <si>
    <t>-3.04</t>
  </si>
  <si>
    <t>-1.47</t>
  </si>
  <si>
    <t>03/01/1978</t>
  </si>
  <si>
    <t>04/01/1978</t>
  </si>
  <si>
    <t>-1.4</t>
  </si>
  <si>
    <t>08/01/1978</t>
  </si>
  <si>
    <t>12/01/1978</t>
  </si>
  <si>
    <t>-2.04</t>
  </si>
  <si>
    <t>-5.83</t>
  </si>
  <si>
    <t>-1.46</t>
  </si>
  <si>
    <t>-1.76</t>
  </si>
  <si>
    <t>01/01/1980</t>
  </si>
  <si>
    <t>02/01/1980</t>
  </si>
  <si>
    <t>-1.16</t>
  </si>
  <si>
    <t>02/01/1982</t>
  </si>
  <si>
    <t>08/01/1982</t>
  </si>
  <si>
    <t>-2.25</t>
  </si>
  <si>
    <t>-10.98</t>
  </si>
  <si>
    <t>-2</t>
  </si>
  <si>
    <t>12/01/1983</t>
  </si>
  <si>
    <t>03/01/1984</t>
  </si>
  <si>
    <t>-3.85</t>
  </si>
  <si>
    <t>07/01/1984</t>
  </si>
  <si>
    <t>11/01/1984</t>
  </si>
  <si>
    <t>-2.62</t>
  </si>
  <si>
    <t>-6.72</t>
  </si>
  <si>
    <t>-1.68</t>
  </si>
  <si>
    <t>09/01/1985</t>
  </si>
  <si>
    <t>12/01/1985</t>
  </si>
  <si>
    <t>-1.42</t>
  </si>
  <si>
    <t>-0.82</t>
  </si>
  <si>
    <t>03/01/1986</t>
  </si>
  <si>
    <t>06/01/1986</t>
  </si>
  <si>
    <t>-2.41</t>
  </si>
  <si>
    <t>-5.12</t>
  </si>
  <si>
    <t>-1.71</t>
  </si>
  <si>
    <t>-2.2</t>
  </si>
  <si>
    <t>04/01/1989</t>
  </si>
  <si>
    <t>08/01/1989</t>
  </si>
  <si>
    <t>-2.01</t>
  </si>
  <si>
    <t>-4.65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</si>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</sst>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>
      <selection activeCell="I48" sqref="I3:I4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227</v>
      </c>
    </row>
    <row r="3" spans="1:9" x14ac:dyDescent="0.35">
      <c r="A3" t="s">
        <v>93</v>
      </c>
      <c r="B3" t="s">
        <v>94</v>
      </c>
      <c r="C3" t="s">
        <v>46</v>
      </c>
      <c r="D3" t="s">
        <v>95</v>
      </c>
      <c r="E3" t="s">
        <v>95</v>
      </c>
      <c r="F3" t="s">
        <v>95</v>
      </c>
      <c r="G3" t="s">
        <v>95</v>
      </c>
      <c r="H3">
        <f>C3*1</f>
        <v>1</v>
      </c>
      <c r="I3">
        <f>E3*-1</f>
        <v>1</v>
      </c>
    </row>
    <row r="4" spans="1:9" x14ac:dyDescent="0.35">
      <c r="A4" t="s">
        <v>149</v>
      </c>
      <c r="B4" t="s">
        <v>150</v>
      </c>
      <c r="C4" t="s">
        <v>46</v>
      </c>
      <c r="D4" t="s">
        <v>151</v>
      </c>
      <c r="E4" t="s">
        <v>151</v>
      </c>
      <c r="F4" t="s">
        <v>151</v>
      </c>
      <c r="G4" t="s">
        <v>151</v>
      </c>
      <c r="H4">
        <f>C4*1</f>
        <v>1</v>
      </c>
      <c r="I4">
        <f>E4*-1</f>
        <v>1.06</v>
      </c>
    </row>
    <row r="5" spans="1:9" x14ac:dyDescent="0.35">
      <c r="A5" t="s">
        <v>181</v>
      </c>
      <c r="B5" t="s">
        <v>182</v>
      </c>
      <c r="C5" t="s">
        <v>46</v>
      </c>
      <c r="D5" t="s">
        <v>81</v>
      </c>
      <c r="E5" t="s">
        <v>81</v>
      </c>
      <c r="F5" t="s">
        <v>81</v>
      </c>
      <c r="G5" t="s">
        <v>81</v>
      </c>
      <c r="H5">
        <f>C5*1</f>
        <v>1</v>
      </c>
      <c r="I5">
        <f>E5*-1</f>
        <v>1.1100000000000001</v>
      </c>
    </row>
    <row r="6" spans="1:9" x14ac:dyDescent="0.35">
      <c r="A6" t="s">
        <v>44</v>
      </c>
      <c r="B6" t="s">
        <v>45</v>
      </c>
      <c r="C6" t="s">
        <v>46</v>
      </c>
      <c r="D6" t="s">
        <v>47</v>
      </c>
      <c r="E6" t="s">
        <v>47</v>
      </c>
      <c r="F6" t="s">
        <v>47</v>
      </c>
      <c r="G6" t="s">
        <v>47</v>
      </c>
      <c r="H6">
        <f>C6*1</f>
        <v>1</v>
      </c>
      <c r="I6">
        <f>E6*-1</f>
        <v>1.1299999999999999</v>
      </c>
    </row>
    <row r="7" spans="1:9" x14ac:dyDescent="0.35">
      <c r="A7" t="s">
        <v>197</v>
      </c>
      <c r="B7" t="s">
        <v>198</v>
      </c>
      <c r="C7" t="s">
        <v>46</v>
      </c>
      <c r="D7" t="s">
        <v>199</v>
      </c>
      <c r="E7" t="s">
        <v>199</v>
      </c>
      <c r="F7" t="s">
        <v>199</v>
      </c>
      <c r="G7" t="s">
        <v>199</v>
      </c>
      <c r="H7">
        <f>C7*1</f>
        <v>1</v>
      </c>
      <c r="I7">
        <f>E7*-1</f>
        <v>1.1599999999999999</v>
      </c>
    </row>
    <row r="8" spans="1:9" x14ac:dyDescent="0.35">
      <c r="A8" t="s">
        <v>115</v>
      </c>
      <c r="B8" t="s">
        <v>116</v>
      </c>
      <c r="C8" t="s">
        <v>46</v>
      </c>
      <c r="D8" t="s">
        <v>84</v>
      </c>
      <c r="E8" t="s">
        <v>84</v>
      </c>
      <c r="F8" t="s">
        <v>84</v>
      </c>
      <c r="G8" t="s">
        <v>84</v>
      </c>
      <c r="H8">
        <f>C8*1</f>
        <v>1</v>
      </c>
      <c r="I8">
        <f>E8*-1</f>
        <v>1.32</v>
      </c>
    </row>
    <row r="9" spans="1:9" x14ac:dyDescent="0.35">
      <c r="A9" t="s">
        <v>188</v>
      </c>
      <c r="B9" t="s">
        <v>189</v>
      </c>
      <c r="C9" t="s">
        <v>46</v>
      </c>
      <c r="D9" t="s">
        <v>190</v>
      </c>
      <c r="E9" t="s">
        <v>190</v>
      </c>
      <c r="F9" t="s">
        <v>190</v>
      </c>
      <c r="G9" t="s">
        <v>190</v>
      </c>
      <c r="H9">
        <f>C9*1</f>
        <v>1</v>
      </c>
      <c r="I9">
        <f>E9*-1</f>
        <v>1.4</v>
      </c>
    </row>
    <row r="10" spans="1:9" x14ac:dyDescent="0.35">
      <c r="A10" t="s">
        <v>82</v>
      </c>
      <c r="B10" t="s">
        <v>83</v>
      </c>
      <c r="C10" t="s">
        <v>24</v>
      </c>
      <c r="D10" t="s">
        <v>84</v>
      </c>
      <c r="E10" t="s">
        <v>85</v>
      </c>
      <c r="F10" t="s">
        <v>86</v>
      </c>
      <c r="G10" t="s">
        <v>86</v>
      </c>
      <c r="H10">
        <f>C10*1</f>
        <v>2</v>
      </c>
      <c r="I10">
        <f>E10*-1</f>
        <v>1.44</v>
      </c>
    </row>
    <row r="11" spans="1:9" x14ac:dyDescent="0.35">
      <c r="A11" t="s">
        <v>175</v>
      </c>
      <c r="B11" t="s">
        <v>176</v>
      </c>
      <c r="C11" t="s">
        <v>46</v>
      </c>
      <c r="D11" t="s">
        <v>177</v>
      </c>
      <c r="E11" t="s">
        <v>177</v>
      </c>
      <c r="F11" t="s">
        <v>177</v>
      </c>
      <c r="G11" t="s">
        <v>177</v>
      </c>
      <c r="H11">
        <f>C11*1</f>
        <v>1</v>
      </c>
      <c r="I11">
        <f>E11*-1</f>
        <v>1.59</v>
      </c>
    </row>
    <row r="12" spans="1:9" x14ac:dyDescent="0.35">
      <c r="A12" t="s">
        <v>178</v>
      </c>
      <c r="B12" t="s">
        <v>179</v>
      </c>
      <c r="C12" t="s">
        <v>46</v>
      </c>
      <c r="D12" t="s">
        <v>180</v>
      </c>
      <c r="E12" t="s">
        <v>180</v>
      </c>
      <c r="F12" t="s">
        <v>180</v>
      </c>
      <c r="G12" t="s">
        <v>180</v>
      </c>
      <c r="H12">
        <f>C12*1</f>
        <v>1</v>
      </c>
      <c r="I12">
        <f>E12*-1</f>
        <v>1.64</v>
      </c>
    </row>
    <row r="13" spans="1:9" x14ac:dyDescent="0.35">
      <c r="A13" t="s">
        <v>27</v>
      </c>
      <c r="B13" t="s">
        <v>28</v>
      </c>
      <c r="C13" t="s">
        <v>24</v>
      </c>
      <c r="D13" t="s">
        <v>29</v>
      </c>
      <c r="E13" t="s">
        <v>30</v>
      </c>
      <c r="F13" t="s">
        <v>31</v>
      </c>
      <c r="G13" t="s">
        <v>31</v>
      </c>
      <c r="H13">
        <f>C13*1</f>
        <v>2</v>
      </c>
      <c r="I13">
        <f>E13*-1</f>
        <v>1.83</v>
      </c>
    </row>
    <row r="14" spans="1:9" x14ac:dyDescent="0.35">
      <c r="A14" t="s">
        <v>22</v>
      </c>
      <c r="B14" t="s">
        <v>23</v>
      </c>
      <c r="C14" t="s">
        <v>24</v>
      </c>
      <c r="D14" t="s">
        <v>25</v>
      </c>
      <c r="E14" t="s">
        <v>26</v>
      </c>
      <c r="F14" t="s">
        <v>20</v>
      </c>
      <c r="G14" t="s">
        <v>20</v>
      </c>
      <c r="H14">
        <f>C14*1</f>
        <v>2</v>
      </c>
      <c r="I14">
        <f>E14*-1</f>
        <v>1.97</v>
      </c>
    </row>
    <row r="15" spans="1:9" x14ac:dyDescent="0.35">
      <c r="A15" t="s">
        <v>144</v>
      </c>
      <c r="B15" t="s">
        <v>145</v>
      </c>
      <c r="C15" t="s">
        <v>24</v>
      </c>
      <c r="D15" t="s">
        <v>146</v>
      </c>
      <c r="E15" t="s">
        <v>147</v>
      </c>
      <c r="F15" t="s">
        <v>148</v>
      </c>
      <c r="G15" t="s">
        <v>148</v>
      </c>
      <c r="H15">
        <f>C15*1</f>
        <v>2</v>
      </c>
      <c r="I15">
        <f>E15*-1</f>
        <v>2.0499999999999998</v>
      </c>
    </row>
    <row r="16" spans="1:9" x14ac:dyDescent="0.35">
      <c r="A16" t="s">
        <v>72</v>
      </c>
      <c r="B16" t="s">
        <v>73</v>
      </c>
      <c r="C16" t="s">
        <v>24</v>
      </c>
      <c r="D16" t="s">
        <v>74</v>
      </c>
      <c r="E16" t="s">
        <v>75</v>
      </c>
      <c r="F16" t="s">
        <v>76</v>
      </c>
      <c r="G16" t="s">
        <v>76</v>
      </c>
      <c r="H16">
        <f>C16*1</f>
        <v>2</v>
      </c>
      <c r="I16">
        <f>E16*-1</f>
        <v>2.06</v>
      </c>
    </row>
    <row r="17" spans="1:9" x14ac:dyDescent="0.35">
      <c r="A17" t="s">
        <v>167</v>
      </c>
      <c r="B17" t="s">
        <v>168</v>
      </c>
      <c r="C17" t="s">
        <v>24</v>
      </c>
      <c r="D17" t="s">
        <v>29</v>
      </c>
      <c r="E17" t="s">
        <v>89</v>
      </c>
      <c r="F17" t="s">
        <v>169</v>
      </c>
      <c r="G17" t="s">
        <v>169</v>
      </c>
      <c r="H17">
        <f>C17*1</f>
        <v>2</v>
      </c>
      <c r="I17">
        <f>E17*-1</f>
        <v>2.09</v>
      </c>
    </row>
    <row r="18" spans="1:9" x14ac:dyDescent="0.35">
      <c r="A18" t="s">
        <v>112</v>
      </c>
      <c r="B18" t="s">
        <v>113</v>
      </c>
      <c r="C18" t="s">
        <v>24</v>
      </c>
      <c r="D18" t="s">
        <v>11</v>
      </c>
      <c r="E18" t="s">
        <v>12</v>
      </c>
      <c r="F18" t="s">
        <v>114</v>
      </c>
      <c r="G18" t="s">
        <v>114</v>
      </c>
      <c r="H18">
        <f>C18*1</f>
        <v>2</v>
      </c>
      <c r="I18">
        <f>E18*-1</f>
        <v>2.14</v>
      </c>
    </row>
    <row r="19" spans="1:9" x14ac:dyDescent="0.3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14</v>
      </c>
      <c r="H19">
        <f>C19*1</f>
        <v>4</v>
      </c>
      <c r="I19">
        <f>E19*-1</f>
        <v>2.14</v>
      </c>
    </row>
    <row r="20" spans="1:9" x14ac:dyDescent="0.35">
      <c r="A20" t="s">
        <v>152</v>
      </c>
      <c r="B20" t="s">
        <v>153</v>
      </c>
      <c r="C20" t="s">
        <v>17</v>
      </c>
      <c r="D20" t="s">
        <v>154</v>
      </c>
      <c r="E20" t="s">
        <v>155</v>
      </c>
      <c r="F20" t="s">
        <v>86</v>
      </c>
      <c r="G20" t="s">
        <v>14</v>
      </c>
      <c r="H20">
        <f>C20*1</f>
        <v>3</v>
      </c>
      <c r="I20">
        <f>E20*-1</f>
        <v>2.17</v>
      </c>
    </row>
    <row r="21" spans="1:9" x14ac:dyDescent="0.35">
      <c r="A21" t="s">
        <v>170</v>
      </c>
      <c r="B21" t="s">
        <v>171</v>
      </c>
      <c r="C21" t="s">
        <v>17</v>
      </c>
      <c r="D21" t="s">
        <v>81</v>
      </c>
      <c r="E21" t="s">
        <v>172</v>
      </c>
      <c r="F21" t="s">
        <v>173</v>
      </c>
      <c r="G21" t="s">
        <v>174</v>
      </c>
      <c r="H21">
        <f>C21*1</f>
        <v>3</v>
      </c>
      <c r="I21">
        <f>E21*-1</f>
        <v>2.52</v>
      </c>
    </row>
    <row r="22" spans="1:9" x14ac:dyDescent="0.35">
      <c r="A22" t="s">
        <v>67</v>
      </c>
      <c r="B22" t="s">
        <v>68</v>
      </c>
      <c r="C22" t="s">
        <v>24</v>
      </c>
      <c r="D22" t="s">
        <v>69</v>
      </c>
      <c r="E22" t="s">
        <v>70</v>
      </c>
      <c r="F22" t="s">
        <v>71</v>
      </c>
      <c r="G22" t="s">
        <v>71</v>
      </c>
      <c r="H22">
        <f>C22*1</f>
        <v>2</v>
      </c>
      <c r="I22">
        <f>E22*-1</f>
        <v>2.6</v>
      </c>
    </row>
    <row r="23" spans="1:9" x14ac:dyDescent="0.35">
      <c r="A23" t="s">
        <v>96</v>
      </c>
      <c r="B23" t="s">
        <v>97</v>
      </c>
      <c r="C23" t="s">
        <v>10</v>
      </c>
      <c r="D23" t="s">
        <v>11</v>
      </c>
      <c r="E23" t="s">
        <v>98</v>
      </c>
      <c r="F23" t="s">
        <v>99</v>
      </c>
      <c r="G23" t="s">
        <v>99</v>
      </c>
      <c r="H23">
        <f>C23*1</f>
        <v>4</v>
      </c>
      <c r="I23">
        <f>E23*-1</f>
        <v>2.76</v>
      </c>
    </row>
    <row r="24" spans="1:9" x14ac:dyDescent="0.35">
      <c r="A24" t="s">
        <v>15</v>
      </c>
      <c r="B24" t="s">
        <v>16</v>
      </c>
      <c r="C24" t="s">
        <v>17</v>
      </c>
      <c r="D24" t="s">
        <v>18</v>
      </c>
      <c r="E24" t="s">
        <v>19</v>
      </c>
      <c r="F24" t="s">
        <v>20</v>
      </c>
      <c r="G24" t="s">
        <v>21</v>
      </c>
      <c r="H24">
        <f>C24*1</f>
        <v>3</v>
      </c>
      <c r="I24">
        <f>E24*-1</f>
        <v>2.97</v>
      </c>
    </row>
    <row r="25" spans="1:9" x14ac:dyDescent="0.35">
      <c r="A25" t="s">
        <v>213</v>
      </c>
      <c r="B25" t="s">
        <v>214</v>
      </c>
      <c r="C25" t="s">
        <v>17</v>
      </c>
      <c r="D25" t="s">
        <v>215</v>
      </c>
      <c r="E25" t="s">
        <v>164</v>
      </c>
      <c r="F25" t="s">
        <v>20</v>
      </c>
      <c r="G25" t="s">
        <v>216</v>
      </c>
      <c r="H25">
        <f>C25*1</f>
        <v>3</v>
      </c>
      <c r="I25">
        <f>E25*-1</f>
        <v>2.98</v>
      </c>
    </row>
    <row r="26" spans="1:9" x14ac:dyDescent="0.35">
      <c r="A26" t="s">
        <v>161</v>
      </c>
      <c r="B26" t="s">
        <v>162</v>
      </c>
      <c r="C26" t="s">
        <v>109</v>
      </c>
      <c r="D26" t="s">
        <v>163</v>
      </c>
      <c r="E26" t="s">
        <v>164</v>
      </c>
      <c r="F26" t="s">
        <v>165</v>
      </c>
      <c r="G26" t="s">
        <v>166</v>
      </c>
      <c r="H26">
        <f>C26*1</f>
        <v>5</v>
      </c>
      <c r="I26">
        <f>E26*-1</f>
        <v>2.98</v>
      </c>
    </row>
    <row r="27" spans="1:9" x14ac:dyDescent="0.35">
      <c r="A27" t="s">
        <v>183</v>
      </c>
      <c r="B27" t="s">
        <v>184</v>
      </c>
      <c r="C27" t="s">
        <v>17</v>
      </c>
      <c r="D27" t="s">
        <v>185</v>
      </c>
      <c r="E27" t="s">
        <v>186</v>
      </c>
      <c r="F27" t="s">
        <v>163</v>
      </c>
      <c r="G27" t="s">
        <v>187</v>
      </c>
      <c r="H27">
        <f>C27*1</f>
        <v>3</v>
      </c>
      <c r="I27">
        <f>E27*-1</f>
        <v>3.04</v>
      </c>
    </row>
    <row r="28" spans="1:9" x14ac:dyDescent="0.35">
      <c r="A28" t="s">
        <v>123</v>
      </c>
      <c r="B28" t="s">
        <v>124</v>
      </c>
      <c r="C28" t="s">
        <v>24</v>
      </c>
      <c r="D28" t="s">
        <v>125</v>
      </c>
      <c r="E28" t="s">
        <v>126</v>
      </c>
      <c r="F28" t="s">
        <v>127</v>
      </c>
      <c r="G28" t="s">
        <v>127</v>
      </c>
      <c r="H28">
        <f>C28*1</f>
        <v>2</v>
      </c>
      <c r="I28">
        <f>E28*-1</f>
        <v>3.43</v>
      </c>
    </row>
    <row r="29" spans="1:9" x14ac:dyDescent="0.35">
      <c r="A29" t="s">
        <v>140</v>
      </c>
      <c r="B29" t="s">
        <v>141</v>
      </c>
      <c r="C29" t="s">
        <v>17</v>
      </c>
      <c r="D29" t="s">
        <v>142</v>
      </c>
      <c r="E29" t="s">
        <v>58</v>
      </c>
      <c r="F29" t="s">
        <v>138</v>
      </c>
      <c r="G29" t="s">
        <v>143</v>
      </c>
      <c r="H29">
        <f>C29*1</f>
        <v>3</v>
      </c>
      <c r="I29">
        <f>E29*-1</f>
        <v>3.5</v>
      </c>
    </row>
    <row r="30" spans="1:9" x14ac:dyDescent="0.35">
      <c r="A30" t="s">
        <v>55</v>
      </c>
      <c r="B30" t="s">
        <v>56</v>
      </c>
      <c r="C30" t="s">
        <v>10</v>
      </c>
      <c r="D30" t="s">
        <v>57</v>
      </c>
      <c r="E30" t="s">
        <v>58</v>
      </c>
      <c r="F30" t="s">
        <v>59</v>
      </c>
      <c r="G30" t="s">
        <v>60</v>
      </c>
      <c r="H30">
        <f>C30*1</f>
        <v>4</v>
      </c>
      <c r="I30">
        <f>E30*-1</f>
        <v>3.5</v>
      </c>
    </row>
    <row r="31" spans="1:9" x14ac:dyDescent="0.35">
      <c r="A31" t="s">
        <v>134</v>
      </c>
      <c r="B31" t="s">
        <v>135</v>
      </c>
      <c r="C31" t="s">
        <v>17</v>
      </c>
      <c r="D31" t="s">
        <v>136</v>
      </c>
      <c r="E31" t="s">
        <v>137</v>
      </c>
      <c r="F31" t="s">
        <v>138</v>
      </c>
      <c r="G31" t="s">
        <v>139</v>
      </c>
      <c r="H31">
        <f>C31*1</f>
        <v>3</v>
      </c>
      <c r="I31">
        <f>E31*-1</f>
        <v>3.52</v>
      </c>
    </row>
    <row r="32" spans="1:9" x14ac:dyDescent="0.35">
      <c r="A32" t="s">
        <v>205</v>
      </c>
      <c r="B32" t="s">
        <v>206</v>
      </c>
      <c r="C32" t="s">
        <v>17</v>
      </c>
      <c r="D32" t="s">
        <v>196</v>
      </c>
      <c r="E32" t="s">
        <v>207</v>
      </c>
      <c r="F32" t="s">
        <v>121</v>
      </c>
      <c r="G32" t="s">
        <v>106</v>
      </c>
      <c r="H32">
        <f>C32*1</f>
        <v>3</v>
      </c>
      <c r="I32">
        <f>E32*-1</f>
        <v>3.85</v>
      </c>
    </row>
    <row r="33" spans="1:9" x14ac:dyDescent="0.35">
      <c r="A33" t="s">
        <v>32</v>
      </c>
      <c r="B33" t="s">
        <v>33</v>
      </c>
      <c r="C33" t="s">
        <v>17</v>
      </c>
      <c r="D33" t="s">
        <v>34</v>
      </c>
      <c r="E33" t="s">
        <v>35</v>
      </c>
      <c r="F33" t="s">
        <v>36</v>
      </c>
      <c r="G33" t="s">
        <v>37</v>
      </c>
      <c r="H33">
        <f>C33*1</f>
        <v>3</v>
      </c>
      <c r="I33">
        <f>E33*-1</f>
        <v>4.0199999999999996</v>
      </c>
    </row>
    <row r="34" spans="1:9" x14ac:dyDescent="0.35">
      <c r="A34" t="s">
        <v>87</v>
      </c>
      <c r="B34" t="s">
        <v>88</v>
      </c>
      <c r="C34" t="s">
        <v>17</v>
      </c>
      <c r="D34" t="s">
        <v>89</v>
      </c>
      <c r="E34" t="s">
        <v>90</v>
      </c>
      <c r="F34" t="s">
        <v>91</v>
      </c>
      <c r="G34" t="s">
        <v>92</v>
      </c>
      <c r="H34">
        <f>C34*1</f>
        <v>3</v>
      </c>
      <c r="I34">
        <f>E34*-1</f>
        <v>4.4800000000000004</v>
      </c>
    </row>
    <row r="35" spans="1:9" x14ac:dyDescent="0.35">
      <c r="A35" t="s">
        <v>223</v>
      </c>
      <c r="B35" t="s">
        <v>224</v>
      </c>
      <c r="C35" t="s">
        <v>10</v>
      </c>
      <c r="D35" t="s">
        <v>225</v>
      </c>
      <c r="E35" t="s">
        <v>226</v>
      </c>
      <c r="F35" t="s">
        <v>199</v>
      </c>
      <c r="G35" t="s">
        <v>92</v>
      </c>
      <c r="H35">
        <f>C35*1</f>
        <v>4</v>
      </c>
      <c r="I35">
        <f>E35*-1</f>
        <v>4.6500000000000004</v>
      </c>
    </row>
    <row r="36" spans="1:9" x14ac:dyDescent="0.35">
      <c r="A36" t="s">
        <v>107</v>
      </c>
      <c r="B36" t="s">
        <v>108</v>
      </c>
      <c r="C36" t="s">
        <v>109</v>
      </c>
      <c r="D36" t="s">
        <v>110</v>
      </c>
      <c r="E36" t="s">
        <v>111</v>
      </c>
      <c r="F36" t="s">
        <v>95</v>
      </c>
      <c r="G36" t="s">
        <v>92</v>
      </c>
      <c r="H36">
        <f>C36*1</f>
        <v>5</v>
      </c>
      <c r="I36">
        <f>E36*-1</f>
        <v>5.0199999999999996</v>
      </c>
    </row>
    <row r="37" spans="1:9" x14ac:dyDescent="0.35">
      <c r="A37" t="s">
        <v>217</v>
      </c>
      <c r="B37" t="s">
        <v>218</v>
      </c>
      <c r="C37" t="s">
        <v>17</v>
      </c>
      <c r="D37" t="s">
        <v>219</v>
      </c>
      <c r="E37" t="s">
        <v>220</v>
      </c>
      <c r="F37" t="s">
        <v>221</v>
      </c>
      <c r="G37" t="s">
        <v>222</v>
      </c>
      <c r="H37">
        <f>C37*1</f>
        <v>3</v>
      </c>
      <c r="I37">
        <f>E37*-1</f>
        <v>5.12</v>
      </c>
    </row>
    <row r="38" spans="1:9" x14ac:dyDescent="0.35">
      <c r="A38" t="s">
        <v>191</v>
      </c>
      <c r="B38" t="s">
        <v>192</v>
      </c>
      <c r="C38" t="s">
        <v>10</v>
      </c>
      <c r="D38" t="s">
        <v>193</v>
      </c>
      <c r="E38" t="s">
        <v>194</v>
      </c>
      <c r="F38" t="s">
        <v>195</v>
      </c>
      <c r="G38" t="s">
        <v>196</v>
      </c>
      <c r="H38">
        <f>C38*1</f>
        <v>4</v>
      </c>
      <c r="I38">
        <f>E38*-1</f>
        <v>5.83</v>
      </c>
    </row>
    <row r="39" spans="1:9" x14ac:dyDescent="0.35">
      <c r="A39" t="s">
        <v>38</v>
      </c>
      <c r="B39" t="s">
        <v>39</v>
      </c>
      <c r="C39" t="s">
        <v>10</v>
      </c>
      <c r="D39" t="s">
        <v>40</v>
      </c>
      <c r="E39" t="s">
        <v>41</v>
      </c>
      <c r="F39" t="s">
        <v>42</v>
      </c>
      <c r="G39" t="s">
        <v>43</v>
      </c>
      <c r="H39">
        <f>C39*1</f>
        <v>4</v>
      </c>
      <c r="I39">
        <f>E39*-1</f>
        <v>6.2</v>
      </c>
    </row>
    <row r="40" spans="1:9" x14ac:dyDescent="0.35">
      <c r="A40" t="s">
        <v>100</v>
      </c>
      <c r="B40" t="s">
        <v>101</v>
      </c>
      <c r="C40" t="s">
        <v>102</v>
      </c>
      <c r="D40" t="s">
        <v>103</v>
      </c>
      <c r="E40" t="s">
        <v>104</v>
      </c>
      <c r="F40" t="s">
        <v>105</v>
      </c>
      <c r="G40" t="s">
        <v>106</v>
      </c>
      <c r="H40">
        <f>C40*1</f>
        <v>6</v>
      </c>
      <c r="I40">
        <f>E40*-1</f>
        <v>6.58</v>
      </c>
    </row>
    <row r="41" spans="1:9" x14ac:dyDescent="0.35">
      <c r="A41" t="s">
        <v>208</v>
      </c>
      <c r="B41" t="s">
        <v>209</v>
      </c>
      <c r="C41" t="s">
        <v>10</v>
      </c>
      <c r="D41" t="s">
        <v>210</v>
      </c>
      <c r="E41" t="s">
        <v>211</v>
      </c>
      <c r="F41" t="s">
        <v>212</v>
      </c>
      <c r="G41" t="s">
        <v>212</v>
      </c>
      <c r="H41">
        <f>C41*1</f>
        <v>4</v>
      </c>
      <c r="I41">
        <f>E41*-1</f>
        <v>6.72</v>
      </c>
    </row>
    <row r="42" spans="1:9" x14ac:dyDescent="0.35">
      <c r="A42" t="s">
        <v>128</v>
      </c>
      <c r="B42" t="s">
        <v>129</v>
      </c>
      <c r="C42" t="s">
        <v>109</v>
      </c>
      <c r="D42" t="s">
        <v>130</v>
      </c>
      <c r="E42" t="s">
        <v>131</v>
      </c>
      <c r="F42" t="s">
        <v>132</v>
      </c>
      <c r="G42" t="s">
        <v>133</v>
      </c>
      <c r="H42">
        <f>C42*1</f>
        <v>5</v>
      </c>
      <c r="I42">
        <f>E42*-1</f>
        <v>6.88</v>
      </c>
    </row>
    <row r="43" spans="1:9" x14ac:dyDescent="0.35">
      <c r="A43" t="s">
        <v>61</v>
      </c>
      <c r="B43" t="s">
        <v>62</v>
      </c>
      <c r="C43" t="s">
        <v>63</v>
      </c>
      <c r="D43" t="s">
        <v>30</v>
      </c>
      <c r="E43" t="s">
        <v>64</v>
      </c>
      <c r="F43" t="s">
        <v>65</v>
      </c>
      <c r="G43" t="s">
        <v>66</v>
      </c>
      <c r="H43">
        <f>C43*1</f>
        <v>10</v>
      </c>
      <c r="I43">
        <f>E43*-1</f>
        <v>7.36</v>
      </c>
    </row>
    <row r="44" spans="1:9" x14ac:dyDescent="0.35">
      <c r="A44" t="s">
        <v>117</v>
      </c>
      <c r="B44" t="s">
        <v>118</v>
      </c>
      <c r="C44" t="s">
        <v>119</v>
      </c>
      <c r="D44" t="s">
        <v>43</v>
      </c>
      <c r="E44" t="s">
        <v>120</v>
      </c>
      <c r="F44" t="s">
        <v>121</v>
      </c>
      <c r="G44" t="s">
        <v>122</v>
      </c>
      <c r="H44">
        <f>C44*1</f>
        <v>7</v>
      </c>
      <c r="I44">
        <f>E44*-1</f>
        <v>8.9499999999999993</v>
      </c>
    </row>
    <row r="45" spans="1:9" x14ac:dyDescent="0.35">
      <c r="A45" t="s">
        <v>156</v>
      </c>
      <c r="B45" t="s">
        <v>157</v>
      </c>
      <c r="C45" t="s">
        <v>63</v>
      </c>
      <c r="D45" t="s">
        <v>158</v>
      </c>
      <c r="E45" t="s">
        <v>159</v>
      </c>
      <c r="F45" t="s">
        <v>160</v>
      </c>
      <c r="G45" t="s">
        <v>54</v>
      </c>
      <c r="H45">
        <f>C45*1</f>
        <v>10</v>
      </c>
      <c r="I45">
        <f>E45*-1</f>
        <v>9.5399999999999991</v>
      </c>
    </row>
    <row r="46" spans="1:9" x14ac:dyDescent="0.35">
      <c r="A46" t="s">
        <v>200</v>
      </c>
      <c r="B46" t="s">
        <v>201</v>
      </c>
      <c r="C46" t="s">
        <v>102</v>
      </c>
      <c r="D46" t="s">
        <v>202</v>
      </c>
      <c r="E46" t="s">
        <v>203</v>
      </c>
      <c r="F46" t="s">
        <v>30</v>
      </c>
      <c r="G46" t="s">
        <v>204</v>
      </c>
      <c r="H46">
        <f>C46*1</f>
        <v>6</v>
      </c>
      <c r="I46">
        <f>E46*-1</f>
        <v>10.98</v>
      </c>
    </row>
    <row r="47" spans="1:9" x14ac:dyDescent="0.35">
      <c r="A47" t="s">
        <v>77</v>
      </c>
      <c r="B47" t="s">
        <v>78</v>
      </c>
      <c r="C47" t="s">
        <v>63</v>
      </c>
      <c r="D47" t="s">
        <v>79</v>
      </c>
      <c r="E47" t="s">
        <v>80</v>
      </c>
      <c r="F47" t="s">
        <v>81</v>
      </c>
      <c r="G47" t="s">
        <v>53</v>
      </c>
      <c r="H47">
        <f>C47*1</f>
        <v>10</v>
      </c>
      <c r="I47">
        <f>E47*-1</f>
        <v>11.06</v>
      </c>
    </row>
    <row r="48" spans="1:9" x14ac:dyDescent="0.35">
      <c r="A48" t="s">
        <v>48</v>
      </c>
      <c r="B48" t="s">
        <v>49</v>
      </c>
      <c r="C48" t="s">
        <v>50</v>
      </c>
      <c r="D48" t="s">
        <v>51</v>
      </c>
      <c r="E48" t="s">
        <v>52</v>
      </c>
      <c r="F48" t="s">
        <v>53</v>
      </c>
      <c r="G48" t="s">
        <v>54</v>
      </c>
      <c r="H48">
        <f>C48*1</f>
        <v>16</v>
      </c>
      <c r="I48">
        <f>E48*-1</f>
        <v>15.48</v>
      </c>
    </row>
  </sheetData>
  <sortState xmlns:xlrd2="http://schemas.microsoft.com/office/spreadsheetml/2017/richdata2" ref="A3:I4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BE08-396A-4DB0-9B26-CCAB85D741A5}">
  <dimension ref="A1:K57"/>
  <sheetViews>
    <sheetView topLeftCell="A40" workbookViewId="0">
      <selection activeCell="I50" sqref="I50"/>
    </sheetView>
  </sheetViews>
  <sheetFormatPr defaultRowHeight="14.5" x14ac:dyDescent="0.35"/>
  <sheetData>
    <row r="1" spans="1:11" x14ac:dyDescent="0.35">
      <c r="A1" t="s">
        <v>228</v>
      </c>
      <c r="B1" t="s">
        <v>229</v>
      </c>
      <c r="C1" t="s">
        <v>230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  <c r="J1" t="s">
        <v>236</v>
      </c>
      <c r="K1">
        <f>COUNT(C2:C47)</f>
        <v>46</v>
      </c>
    </row>
    <row r="2" spans="1:11" x14ac:dyDescent="0.35">
      <c r="A2">
        <v>1</v>
      </c>
      <c r="B2" t="s">
        <v>44</v>
      </c>
      <c r="C2">
        <v>1</v>
      </c>
      <c r="D2">
        <f t="shared" ref="D2:D47" si="0">LOG(C2)</f>
        <v>0</v>
      </c>
      <c r="E2">
        <f t="shared" ref="E2:E47" si="1">(D2-$K$3)^2</f>
        <v>0.2059276180344041</v>
      </c>
      <c r="F2">
        <f t="shared" ref="F2:F47" si="2">(D2-$K$3)^3</f>
        <v>-9.3448405198476997E-2</v>
      </c>
      <c r="G2">
        <f t="shared" ref="G2:G47" si="3">($K$1+1)/A2</f>
        <v>47</v>
      </c>
      <c r="H2">
        <f t="shared" ref="H2:H47" si="4">1/G2</f>
        <v>2.1276595744680851E-2</v>
      </c>
      <c r="J2" t="s">
        <v>237</v>
      </c>
      <c r="K2">
        <f>AVERAGE(C2:C47)</f>
        <v>3.652173913043478</v>
      </c>
    </row>
    <row r="3" spans="1:11" x14ac:dyDescent="0.35">
      <c r="A3">
        <v>2</v>
      </c>
      <c r="B3" t="s">
        <v>93</v>
      </c>
      <c r="C3">
        <v>1</v>
      </c>
      <c r="D3">
        <f t="shared" si="0"/>
        <v>0</v>
      </c>
      <c r="E3">
        <f t="shared" si="1"/>
        <v>0.2059276180344041</v>
      </c>
      <c r="F3">
        <f t="shared" si="2"/>
        <v>-9.3448405198476997E-2</v>
      </c>
      <c r="G3">
        <f t="shared" si="3"/>
        <v>23.5</v>
      </c>
      <c r="H3">
        <f t="shared" si="4"/>
        <v>4.2553191489361701E-2</v>
      </c>
      <c r="J3" t="s">
        <v>238</v>
      </c>
      <c r="K3">
        <f>AVERAGE(D2:D47)</f>
        <v>0.45379248344855172</v>
      </c>
    </row>
    <row r="4" spans="1:11" x14ac:dyDescent="0.35">
      <c r="A4">
        <v>3</v>
      </c>
      <c r="B4" t="s">
        <v>115</v>
      </c>
      <c r="C4">
        <v>1</v>
      </c>
      <c r="D4">
        <f t="shared" si="0"/>
        <v>0</v>
      </c>
      <c r="E4">
        <f t="shared" si="1"/>
        <v>0.2059276180344041</v>
      </c>
      <c r="F4">
        <f t="shared" si="2"/>
        <v>-9.3448405198476997E-2</v>
      </c>
      <c r="G4">
        <f t="shared" si="3"/>
        <v>15.666666666666666</v>
      </c>
      <c r="H4">
        <f t="shared" si="4"/>
        <v>6.3829787234042562E-2</v>
      </c>
      <c r="J4" t="s">
        <v>239</v>
      </c>
      <c r="K4">
        <f>SUM(E2:E47)</f>
        <v>4.2251379035841969</v>
      </c>
    </row>
    <row r="5" spans="1:11" x14ac:dyDescent="0.35">
      <c r="A5">
        <v>4</v>
      </c>
      <c r="B5" t="s">
        <v>149</v>
      </c>
      <c r="C5">
        <v>1</v>
      </c>
      <c r="D5">
        <f t="shared" si="0"/>
        <v>0</v>
      </c>
      <c r="E5">
        <f t="shared" si="1"/>
        <v>0.2059276180344041</v>
      </c>
      <c r="F5">
        <f t="shared" si="2"/>
        <v>-9.3448405198476997E-2</v>
      </c>
      <c r="G5">
        <f t="shared" si="3"/>
        <v>11.75</v>
      </c>
      <c r="H5">
        <f t="shared" si="4"/>
        <v>8.5106382978723402E-2</v>
      </c>
      <c r="J5" t="s">
        <v>240</v>
      </c>
      <c r="K5">
        <f>SUM(F2:F47)</f>
        <v>0.23351614932928252</v>
      </c>
    </row>
    <row r="6" spans="1:11" x14ac:dyDescent="0.35">
      <c r="A6">
        <v>5</v>
      </c>
      <c r="B6" t="s">
        <v>175</v>
      </c>
      <c r="C6">
        <v>1</v>
      </c>
      <c r="D6">
        <f t="shared" si="0"/>
        <v>0</v>
      </c>
      <c r="E6">
        <f t="shared" si="1"/>
        <v>0.2059276180344041</v>
      </c>
      <c r="F6">
        <f t="shared" si="2"/>
        <v>-9.3448405198476997E-2</v>
      </c>
      <c r="G6">
        <f t="shared" si="3"/>
        <v>9.4</v>
      </c>
      <c r="H6">
        <f t="shared" si="4"/>
        <v>0.10638297872340426</v>
      </c>
      <c r="J6" t="s">
        <v>241</v>
      </c>
      <c r="K6">
        <f>VAR(D2:D47)</f>
        <v>9.389195341298226E-2</v>
      </c>
    </row>
    <row r="7" spans="1:11" x14ac:dyDescent="0.35">
      <c r="A7">
        <v>6</v>
      </c>
      <c r="B7" t="s">
        <v>178</v>
      </c>
      <c r="C7">
        <v>1</v>
      </c>
      <c r="D7">
        <f t="shared" si="0"/>
        <v>0</v>
      </c>
      <c r="E7">
        <f t="shared" si="1"/>
        <v>0.2059276180344041</v>
      </c>
      <c r="F7">
        <f t="shared" si="2"/>
        <v>-9.3448405198476997E-2</v>
      </c>
      <c r="G7">
        <f t="shared" si="3"/>
        <v>7.833333333333333</v>
      </c>
      <c r="H7">
        <f t="shared" si="4"/>
        <v>0.12765957446808512</v>
      </c>
      <c r="J7" t="s">
        <v>242</v>
      </c>
      <c r="K7">
        <f>STDEV(D2:D47)</f>
        <v>0.30641793911744503</v>
      </c>
    </row>
    <row r="8" spans="1:11" x14ac:dyDescent="0.35">
      <c r="A8">
        <v>7</v>
      </c>
      <c r="B8" t="s">
        <v>181</v>
      </c>
      <c r="C8">
        <v>1</v>
      </c>
      <c r="D8">
        <f t="shared" si="0"/>
        <v>0</v>
      </c>
      <c r="E8">
        <f t="shared" si="1"/>
        <v>0.2059276180344041</v>
      </c>
      <c r="F8">
        <f t="shared" si="2"/>
        <v>-9.3448405198476997E-2</v>
      </c>
      <c r="G8">
        <f t="shared" si="3"/>
        <v>6.7142857142857144</v>
      </c>
      <c r="H8">
        <f t="shared" si="4"/>
        <v>0.14893617021276595</v>
      </c>
      <c r="J8" t="s">
        <v>243</v>
      </c>
      <c r="K8">
        <f>SKEW(D2:D47)</f>
        <v>0.18856756806181249</v>
      </c>
    </row>
    <row r="9" spans="1:11" x14ac:dyDescent="0.35">
      <c r="A9">
        <v>8</v>
      </c>
      <c r="B9" t="s">
        <v>188</v>
      </c>
      <c r="C9">
        <v>1</v>
      </c>
      <c r="D9">
        <f t="shared" si="0"/>
        <v>0</v>
      </c>
      <c r="E9">
        <f t="shared" si="1"/>
        <v>0.2059276180344041</v>
      </c>
      <c r="F9">
        <f t="shared" si="2"/>
        <v>-9.3448405198476997E-2</v>
      </c>
      <c r="G9">
        <f t="shared" si="3"/>
        <v>5.875</v>
      </c>
      <c r="H9">
        <f t="shared" si="4"/>
        <v>0.1702127659574468</v>
      </c>
      <c r="J9" t="s">
        <v>244</v>
      </c>
      <c r="K9">
        <v>0.1</v>
      </c>
    </row>
    <row r="10" spans="1:11" x14ac:dyDescent="0.35">
      <c r="A10">
        <v>9</v>
      </c>
      <c r="B10" t="s">
        <v>197</v>
      </c>
      <c r="C10">
        <v>1</v>
      </c>
      <c r="D10">
        <f t="shared" si="0"/>
        <v>0</v>
      </c>
      <c r="E10">
        <f t="shared" si="1"/>
        <v>0.2059276180344041</v>
      </c>
      <c r="F10">
        <f t="shared" si="2"/>
        <v>-9.3448405198476997E-2</v>
      </c>
      <c r="G10">
        <f t="shared" si="3"/>
        <v>5.2222222222222223</v>
      </c>
      <c r="H10">
        <f t="shared" si="4"/>
        <v>0.19148936170212766</v>
      </c>
      <c r="J10" t="s">
        <v>245</v>
      </c>
      <c r="K10">
        <v>0.2</v>
      </c>
    </row>
    <row r="11" spans="1:11" x14ac:dyDescent="0.35">
      <c r="A11">
        <v>10</v>
      </c>
      <c r="B11" t="s">
        <v>22</v>
      </c>
      <c r="C11">
        <v>2</v>
      </c>
      <c r="D11">
        <f t="shared" si="0"/>
        <v>0.3010299956639812</v>
      </c>
      <c r="E11">
        <f t="shared" si="1"/>
        <v>2.3336377674131058E-2</v>
      </c>
      <c r="F11">
        <f t="shared" si="2"/>
        <v>-3.5649231093805699E-3</v>
      </c>
      <c r="G11">
        <f t="shared" si="3"/>
        <v>4.7</v>
      </c>
      <c r="H11">
        <f t="shared" si="4"/>
        <v>0.21276595744680851</v>
      </c>
    </row>
    <row r="12" spans="1:11" x14ac:dyDescent="0.35">
      <c r="A12">
        <v>11</v>
      </c>
      <c r="B12" t="s">
        <v>27</v>
      </c>
      <c r="C12">
        <v>2</v>
      </c>
      <c r="D12">
        <f t="shared" si="0"/>
        <v>0.3010299956639812</v>
      </c>
      <c r="E12">
        <f t="shared" si="1"/>
        <v>2.3336377674131058E-2</v>
      </c>
      <c r="F12">
        <f t="shared" si="2"/>
        <v>-3.5649231093805699E-3</v>
      </c>
      <c r="G12">
        <f t="shared" si="3"/>
        <v>4.2727272727272725</v>
      </c>
      <c r="H12">
        <f t="shared" si="4"/>
        <v>0.23404255319148937</v>
      </c>
    </row>
    <row r="13" spans="1:11" x14ac:dyDescent="0.35">
      <c r="A13">
        <v>12</v>
      </c>
      <c r="B13" t="s">
        <v>67</v>
      </c>
      <c r="C13">
        <v>2</v>
      </c>
      <c r="D13">
        <f t="shared" si="0"/>
        <v>0.3010299956639812</v>
      </c>
      <c r="E13">
        <f t="shared" si="1"/>
        <v>2.3336377674131058E-2</v>
      </c>
      <c r="F13">
        <f t="shared" si="2"/>
        <v>-3.5649231093805699E-3</v>
      </c>
      <c r="G13">
        <f t="shared" si="3"/>
        <v>3.9166666666666665</v>
      </c>
      <c r="H13">
        <f t="shared" si="4"/>
        <v>0.25531914893617025</v>
      </c>
    </row>
    <row r="14" spans="1:11" x14ac:dyDescent="0.35">
      <c r="A14">
        <v>13</v>
      </c>
      <c r="B14" t="s">
        <v>72</v>
      </c>
      <c r="C14">
        <v>2</v>
      </c>
      <c r="D14">
        <f t="shared" si="0"/>
        <v>0.3010299956639812</v>
      </c>
      <c r="E14">
        <f t="shared" si="1"/>
        <v>2.3336377674131058E-2</v>
      </c>
      <c r="F14">
        <f t="shared" si="2"/>
        <v>-3.5649231093805699E-3</v>
      </c>
      <c r="G14">
        <f t="shared" si="3"/>
        <v>3.6153846153846154</v>
      </c>
      <c r="H14">
        <f t="shared" si="4"/>
        <v>0.27659574468085107</v>
      </c>
    </row>
    <row r="15" spans="1:11" x14ac:dyDescent="0.35">
      <c r="A15">
        <v>14</v>
      </c>
      <c r="B15" t="s">
        <v>82</v>
      </c>
      <c r="C15">
        <v>2</v>
      </c>
      <c r="D15">
        <f t="shared" si="0"/>
        <v>0.3010299956639812</v>
      </c>
      <c r="E15">
        <f t="shared" si="1"/>
        <v>2.3336377674131058E-2</v>
      </c>
      <c r="F15">
        <f t="shared" si="2"/>
        <v>-3.5649231093805699E-3</v>
      </c>
      <c r="G15">
        <f t="shared" si="3"/>
        <v>3.3571428571428572</v>
      </c>
      <c r="H15">
        <f t="shared" si="4"/>
        <v>0.2978723404255319</v>
      </c>
    </row>
    <row r="16" spans="1:11" x14ac:dyDescent="0.35">
      <c r="A16">
        <v>15</v>
      </c>
      <c r="B16" t="s">
        <v>112</v>
      </c>
      <c r="C16">
        <v>2</v>
      </c>
      <c r="D16">
        <f t="shared" si="0"/>
        <v>0.3010299956639812</v>
      </c>
      <c r="E16">
        <f t="shared" si="1"/>
        <v>2.3336377674131058E-2</v>
      </c>
      <c r="F16">
        <f t="shared" si="2"/>
        <v>-3.5649231093805699E-3</v>
      </c>
      <c r="G16">
        <f t="shared" si="3"/>
        <v>3.1333333333333333</v>
      </c>
      <c r="H16">
        <f t="shared" si="4"/>
        <v>0.31914893617021278</v>
      </c>
    </row>
    <row r="17" spans="1:8" x14ac:dyDescent="0.35">
      <c r="A17">
        <v>16</v>
      </c>
      <c r="B17" t="s">
        <v>123</v>
      </c>
      <c r="C17">
        <v>2</v>
      </c>
      <c r="D17">
        <f t="shared" si="0"/>
        <v>0.3010299956639812</v>
      </c>
      <c r="E17">
        <f t="shared" si="1"/>
        <v>2.3336377674131058E-2</v>
      </c>
      <c r="F17">
        <f t="shared" si="2"/>
        <v>-3.5649231093805699E-3</v>
      </c>
      <c r="G17">
        <f t="shared" si="3"/>
        <v>2.9375</v>
      </c>
      <c r="H17">
        <f t="shared" si="4"/>
        <v>0.34042553191489361</v>
      </c>
    </row>
    <row r="18" spans="1:8" x14ac:dyDescent="0.35">
      <c r="A18">
        <v>17</v>
      </c>
      <c r="B18" t="s">
        <v>144</v>
      </c>
      <c r="C18">
        <v>2</v>
      </c>
      <c r="D18">
        <f t="shared" si="0"/>
        <v>0.3010299956639812</v>
      </c>
      <c r="E18">
        <f t="shared" si="1"/>
        <v>2.3336377674131058E-2</v>
      </c>
      <c r="F18">
        <f t="shared" si="2"/>
        <v>-3.5649231093805699E-3</v>
      </c>
      <c r="G18">
        <f t="shared" si="3"/>
        <v>2.7647058823529411</v>
      </c>
      <c r="H18">
        <f t="shared" si="4"/>
        <v>0.36170212765957449</v>
      </c>
    </row>
    <row r="19" spans="1:8" x14ac:dyDescent="0.35">
      <c r="A19">
        <v>18</v>
      </c>
      <c r="B19" t="s">
        <v>167</v>
      </c>
      <c r="C19">
        <v>2</v>
      </c>
      <c r="D19">
        <f t="shared" si="0"/>
        <v>0.3010299956639812</v>
      </c>
      <c r="E19">
        <f t="shared" si="1"/>
        <v>2.3336377674131058E-2</v>
      </c>
      <c r="F19">
        <f t="shared" si="2"/>
        <v>-3.5649231093805699E-3</v>
      </c>
      <c r="G19">
        <f t="shared" si="3"/>
        <v>2.6111111111111112</v>
      </c>
      <c r="H19">
        <f t="shared" si="4"/>
        <v>0.38297872340425532</v>
      </c>
    </row>
    <row r="20" spans="1:8" x14ac:dyDescent="0.35">
      <c r="A20">
        <v>19</v>
      </c>
      <c r="B20" t="s">
        <v>15</v>
      </c>
      <c r="C20">
        <v>3</v>
      </c>
      <c r="D20">
        <f t="shared" si="0"/>
        <v>0.47712125471966244</v>
      </c>
      <c r="E20">
        <f t="shared" si="1"/>
        <v>5.4423156901980063E-4</v>
      </c>
      <c r="F20">
        <f t="shared" si="2"/>
        <v>1.2696253792180634E-5</v>
      </c>
      <c r="G20">
        <f t="shared" si="3"/>
        <v>2.4736842105263159</v>
      </c>
      <c r="H20">
        <f t="shared" si="4"/>
        <v>0.40425531914893614</v>
      </c>
    </row>
    <row r="21" spans="1:8" x14ac:dyDescent="0.35">
      <c r="A21">
        <v>20</v>
      </c>
      <c r="B21" t="s">
        <v>32</v>
      </c>
      <c r="C21">
        <v>3</v>
      </c>
      <c r="D21">
        <f t="shared" si="0"/>
        <v>0.47712125471966244</v>
      </c>
      <c r="E21">
        <f t="shared" si="1"/>
        <v>5.4423156901980063E-4</v>
      </c>
      <c r="F21">
        <f t="shared" si="2"/>
        <v>1.2696253792180634E-5</v>
      </c>
      <c r="G21">
        <f t="shared" si="3"/>
        <v>2.35</v>
      </c>
      <c r="H21">
        <f t="shared" si="4"/>
        <v>0.42553191489361702</v>
      </c>
    </row>
    <row r="22" spans="1:8" x14ac:dyDescent="0.35">
      <c r="A22">
        <v>21</v>
      </c>
      <c r="B22" t="s">
        <v>87</v>
      </c>
      <c r="C22">
        <v>3</v>
      </c>
      <c r="D22">
        <f t="shared" si="0"/>
        <v>0.47712125471966244</v>
      </c>
      <c r="E22">
        <f t="shared" si="1"/>
        <v>5.4423156901980063E-4</v>
      </c>
      <c r="F22">
        <f t="shared" si="2"/>
        <v>1.2696253792180634E-5</v>
      </c>
      <c r="G22">
        <f t="shared" si="3"/>
        <v>2.2380952380952381</v>
      </c>
      <c r="H22">
        <f t="shared" si="4"/>
        <v>0.44680851063829785</v>
      </c>
    </row>
    <row r="23" spans="1:8" x14ac:dyDescent="0.35">
      <c r="A23">
        <v>22</v>
      </c>
      <c r="B23" t="s">
        <v>134</v>
      </c>
      <c r="C23">
        <v>3</v>
      </c>
      <c r="D23">
        <f t="shared" si="0"/>
        <v>0.47712125471966244</v>
      </c>
      <c r="E23">
        <f t="shared" si="1"/>
        <v>5.4423156901980063E-4</v>
      </c>
      <c r="F23">
        <f t="shared" si="2"/>
        <v>1.2696253792180634E-5</v>
      </c>
      <c r="G23">
        <f t="shared" si="3"/>
        <v>2.1363636363636362</v>
      </c>
      <c r="H23">
        <f t="shared" si="4"/>
        <v>0.46808510638297873</v>
      </c>
    </row>
    <row r="24" spans="1:8" x14ac:dyDescent="0.35">
      <c r="A24">
        <v>23</v>
      </c>
      <c r="B24" t="s">
        <v>140</v>
      </c>
      <c r="C24">
        <v>3</v>
      </c>
      <c r="D24">
        <f t="shared" si="0"/>
        <v>0.47712125471966244</v>
      </c>
      <c r="E24">
        <f t="shared" si="1"/>
        <v>5.4423156901980063E-4</v>
      </c>
      <c r="F24">
        <f t="shared" si="2"/>
        <v>1.2696253792180634E-5</v>
      </c>
      <c r="G24">
        <f t="shared" si="3"/>
        <v>2.0434782608695654</v>
      </c>
      <c r="H24">
        <f t="shared" si="4"/>
        <v>0.4893617021276595</v>
      </c>
    </row>
    <row r="25" spans="1:8" x14ac:dyDescent="0.35">
      <c r="A25">
        <v>24</v>
      </c>
      <c r="B25" t="s">
        <v>152</v>
      </c>
      <c r="C25">
        <v>3</v>
      </c>
      <c r="D25">
        <f t="shared" si="0"/>
        <v>0.47712125471966244</v>
      </c>
      <c r="E25">
        <f t="shared" si="1"/>
        <v>5.4423156901980063E-4</v>
      </c>
      <c r="F25">
        <f t="shared" si="2"/>
        <v>1.2696253792180634E-5</v>
      </c>
      <c r="G25">
        <f t="shared" si="3"/>
        <v>1.9583333333333333</v>
      </c>
      <c r="H25">
        <f t="shared" si="4"/>
        <v>0.5106382978723405</v>
      </c>
    </row>
    <row r="26" spans="1:8" x14ac:dyDescent="0.35">
      <c r="A26">
        <v>25</v>
      </c>
      <c r="B26" t="s">
        <v>170</v>
      </c>
      <c r="C26">
        <v>3</v>
      </c>
      <c r="D26">
        <f t="shared" si="0"/>
        <v>0.47712125471966244</v>
      </c>
      <c r="E26">
        <f t="shared" si="1"/>
        <v>5.4423156901980063E-4</v>
      </c>
      <c r="F26">
        <f t="shared" si="2"/>
        <v>1.2696253792180634E-5</v>
      </c>
      <c r="G26">
        <f t="shared" si="3"/>
        <v>1.88</v>
      </c>
      <c r="H26">
        <f t="shared" si="4"/>
        <v>0.53191489361702127</v>
      </c>
    </row>
    <row r="27" spans="1:8" x14ac:dyDescent="0.35">
      <c r="A27">
        <v>26</v>
      </c>
      <c r="B27" t="s">
        <v>183</v>
      </c>
      <c r="C27">
        <v>3</v>
      </c>
      <c r="D27">
        <f t="shared" si="0"/>
        <v>0.47712125471966244</v>
      </c>
      <c r="E27">
        <f t="shared" si="1"/>
        <v>5.4423156901980063E-4</v>
      </c>
      <c r="F27">
        <f t="shared" si="2"/>
        <v>1.2696253792180634E-5</v>
      </c>
      <c r="G27">
        <f t="shared" si="3"/>
        <v>1.8076923076923077</v>
      </c>
      <c r="H27">
        <f t="shared" si="4"/>
        <v>0.55319148936170215</v>
      </c>
    </row>
    <row r="28" spans="1:8" x14ac:dyDescent="0.35">
      <c r="A28">
        <v>27</v>
      </c>
      <c r="B28" t="s">
        <v>205</v>
      </c>
      <c r="C28">
        <v>3</v>
      </c>
      <c r="D28">
        <f t="shared" si="0"/>
        <v>0.47712125471966244</v>
      </c>
      <c r="E28">
        <f t="shared" si="1"/>
        <v>5.4423156901980063E-4</v>
      </c>
      <c r="F28">
        <f t="shared" si="2"/>
        <v>1.2696253792180634E-5</v>
      </c>
      <c r="G28">
        <f t="shared" si="3"/>
        <v>1.7407407407407407</v>
      </c>
      <c r="H28">
        <f t="shared" si="4"/>
        <v>0.57446808510638303</v>
      </c>
    </row>
    <row r="29" spans="1:8" x14ac:dyDescent="0.35">
      <c r="A29">
        <v>28</v>
      </c>
      <c r="B29" t="s">
        <v>213</v>
      </c>
      <c r="C29">
        <v>3</v>
      </c>
      <c r="D29">
        <f t="shared" si="0"/>
        <v>0.47712125471966244</v>
      </c>
      <c r="E29">
        <f t="shared" si="1"/>
        <v>5.4423156901980063E-4</v>
      </c>
      <c r="F29">
        <f t="shared" si="2"/>
        <v>1.2696253792180634E-5</v>
      </c>
      <c r="G29">
        <f t="shared" si="3"/>
        <v>1.6785714285714286</v>
      </c>
      <c r="H29">
        <f t="shared" si="4"/>
        <v>0.5957446808510638</v>
      </c>
    </row>
    <row r="30" spans="1:8" x14ac:dyDescent="0.35">
      <c r="A30">
        <v>29</v>
      </c>
      <c r="B30" t="s">
        <v>217</v>
      </c>
      <c r="C30">
        <v>3</v>
      </c>
      <c r="D30">
        <f t="shared" si="0"/>
        <v>0.47712125471966244</v>
      </c>
      <c r="E30">
        <f t="shared" si="1"/>
        <v>5.4423156901980063E-4</v>
      </c>
      <c r="F30">
        <f t="shared" si="2"/>
        <v>1.2696253792180634E-5</v>
      </c>
      <c r="G30">
        <f t="shared" si="3"/>
        <v>1.6206896551724137</v>
      </c>
      <c r="H30">
        <f t="shared" si="4"/>
        <v>0.61702127659574468</v>
      </c>
    </row>
    <row r="31" spans="1:8" x14ac:dyDescent="0.35">
      <c r="A31">
        <v>30</v>
      </c>
      <c r="B31" t="s">
        <v>8</v>
      </c>
      <c r="C31">
        <v>4</v>
      </c>
      <c r="D31">
        <f t="shared" si="0"/>
        <v>0.6020599913279624</v>
      </c>
      <c r="E31">
        <f t="shared" si="1"/>
        <v>2.1983253892771108E-2</v>
      </c>
      <c r="F31">
        <f t="shared" si="2"/>
        <v>3.2594022697615258E-3</v>
      </c>
      <c r="G31">
        <f t="shared" si="3"/>
        <v>1.5666666666666667</v>
      </c>
      <c r="H31">
        <f t="shared" si="4"/>
        <v>0.63829787234042556</v>
      </c>
    </row>
    <row r="32" spans="1:8" x14ac:dyDescent="0.35">
      <c r="A32">
        <v>31</v>
      </c>
      <c r="B32" t="s">
        <v>38</v>
      </c>
      <c r="C32">
        <v>4</v>
      </c>
      <c r="D32">
        <f t="shared" si="0"/>
        <v>0.6020599913279624</v>
      </c>
      <c r="E32">
        <f t="shared" si="1"/>
        <v>2.1983253892771108E-2</v>
      </c>
      <c r="F32">
        <f t="shared" si="2"/>
        <v>3.2594022697615258E-3</v>
      </c>
      <c r="G32">
        <f t="shared" si="3"/>
        <v>1.5161290322580645</v>
      </c>
      <c r="H32">
        <f t="shared" si="4"/>
        <v>0.65957446808510634</v>
      </c>
    </row>
    <row r="33" spans="1:8" x14ac:dyDescent="0.35">
      <c r="A33">
        <v>32</v>
      </c>
      <c r="B33" t="s">
        <v>55</v>
      </c>
      <c r="C33">
        <v>4</v>
      </c>
      <c r="D33">
        <f t="shared" si="0"/>
        <v>0.6020599913279624</v>
      </c>
      <c r="E33">
        <f t="shared" si="1"/>
        <v>2.1983253892771108E-2</v>
      </c>
      <c r="F33">
        <f t="shared" si="2"/>
        <v>3.2594022697615258E-3</v>
      </c>
      <c r="G33">
        <f t="shared" si="3"/>
        <v>1.46875</v>
      </c>
      <c r="H33">
        <f t="shared" si="4"/>
        <v>0.68085106382978722</v>
      </c>
    </row>
    <row r="34" spans="1:8" x14ac:dyDescent="0.35">
      <c r="A34">
        <v>33</v>
      </c>
      <c r="B34" t="s">
        <v>96</v>
      </c>
      <c r="C34">
        <v>4</v>
      </c>
      <c r="D34">
        <f t="shared" si="0"/>
        <v>0.6020599913279624</v>
      </c>
      <c r="E34">
        <f t="shared" si="1"/>
        <v>2.1983253892771108E-2</v>
      </c>
      <c r="F34">
        <f t="shared" si="2"/>
        <v>3.2594022697615258E-3</v>
      </c>
      <c r="G34">
        <f t="shared" si="3"/>
        <v>1.4242424242424243</v>
      </c>
      <c r="H34">
        <f t="shared" si="4"/>
        <v>0.7021276595744681</v>
      </c>
    </row>
    <row r="35" spans="1:8" x14ac:dyDescent="0.35">
      <c r="A35">
        <v>34</v>
      </c>
      <c r="B35" t="s">
        <v>191</v>
      </c>
      <c r="C35">
        <v>4</v>
      </c>
      <c r="D35">
        <f t="shared" si="0"/>
        <v>0.6020599913279624</v>
      </c>
      <c r="E35">
        <f t="shared" si="1"/>
        <v>2.1983253892771108E-2</v>
      </c>
      <c r="F35">
        <f t="shared" si="2"/>
        <v>3.2594022697615258E-3</v>
      </c>
      <c r="G35">
        <f t="shared" si="3"/>
        <v>1.3823529411764706</v>
      </c>
      <c r="H35">
        <f t="shared" si="4"/>
        <v>0.72340425531914898</v>
      </c>
    </row>
    <row r="36" spans="1:8" x14ac:dyDescent="0.35">
      <c r="A36">
        <v>35</v>
      </c>
      <c r="B36" t="s">
        <v>208</v>
      </c>
      <c r="C36">
        <v>4</v>
      </c>
      <c r="D36">
        <f t="shared" si="0"/>
        <v>0.6020599913279624</v>
      </c>
      <c r="E36">
        <f t="shared" si="1"/>
        <v>2.1983253892771108E-2</v>
      </c>
      <c r="F36">
        <f t="shared" si="2"/>
        <v>3.2594022697615258E-3</v>
      </c>
      <c r="G36">
        <f t="shared" si="3"/>
        <v>1.3428571428571427</v>
      </c>
      <c r="H36">
        <f t="shared" si="4"/>
        <v>0.74468085106382986</v>
      </c>
    </row>
    <row r="37" spans="1:8" x14ac:dyDescent="0.35">
      <c r="A37">
        <v>36</v>
      </c>
      <c r="B37" t="s">
        <v>223</v>
      </c>
      <c r="C37">
        <v>4</v>
      </c>
      <c r="D37">
        <f t="shared" si="0"/>
        <v>0.6020599913279624</v>
      </c>
      <c r="E37">
        <f t="shared" si="1"/>
        <v>2.1983253892771108E-2</v>
      </c>
      <c r="F37">
        <f t="shared" si="2"/>
        <v>3.2594022697615258E-3</v>
      </c>
      <c r="G37">
        <f t="shared" si="3"/>
        <v>1.3055555555555556</v>
      </c>
      <c r="H37">
        <f t="shared" si="4"/>
        <v>0.76595744680851063</v>
      </c>
    </row>
    <row r="38" spans="1:8" x14ac:dyDescent="0.35">
      <c r="A38">
        <v>37</v>
      </c>
      <c r="B38" t="s">
        <v>107</v>
      </c>
      <c r="C38">
        <v>5</v>
      </c>
      <c r="D38">
        <f t="shared" si="0"/>
        <v>0.69897000433601886</v>
      </c>
      <c r="E38">
        <f t="shared" si="1"/>
        <v>6.0112016748524386E-2</v>
      </c>
      <c r="F38">
        <f t="shared" si="2"/>
        <v>1.4738115241949111E-2</v>
      </c>
      <c r="G38">
        <f t="shared" si="3"/>
        <v>1.2702702702702702</v>
      </c>
      <c r="H38">
        <f t="shared" si="4"/>
        <v>0.78723404255319152</v>
      </c>
    </row>
    <row r="39" spans="1:8" x14ac:dyDescent="0.35">
      <c r="A39">
        <v>38</v>
      </c>
      <c r="B39" t="s">
        <v>128</v>
      </c>
      <c r="C39">
        <v>5</v>
      </c>
      <c r="D39">
        <f t="shared" si="0"/>
        <v>0.69897000433601886</v>
      </c>
      <c r="E39">
        <f t="shared" si="1"/>
        <v>6.0112016748524386E-2</v>
      </c>
      <c r="F39">
        <f t="shared" si="2"/>
        <v>1.4738115241949111E-2</v>
      </c>
      <c r="G39">
        <f t="shared" si="3"/>
        <v>1.236842105263158</v>
      </c>
      <c r="H39">
        <f t="shared" si="4"/>
        <v>0.80851063829787229</v>
      </c>
    </row>
    <row r="40" spans="1:8" x14ac:dyDescent="0.35">
      <c r="A40">
        <v>39</v>
      </c>
      <c r="B40" t="s">
        <v>161</v>
      </c>
      <c r="C40">
        <v>5</v>
      </c>
      <c r="D40">
        <f t="shared" si="0"/>
        <v>0.69897000433601886</v>
      </c>
      <c r="E40">
        <f t="shared" si="1"/>
        <v>6.0112016748524386E-2</v>
      </c>
      <c r="F40">
        <f t="shared" si="2"/>
        <v>1.4738115241949111E-2</v>
      </c>
      <c r="G40">
        <f t="shared" si="3"/>
        <v>1.2051282051282051</v>
      </c>
      <c r="H40">
        <f t="shared" si="4"/>
        <v>0.82978723404255328</v>
      </c>
    </row>
    <row r="41" spans="1:8" x14ac:dyDescent="0.35">
      <c r="A41">
        <v>40</v>
      </c>
      <c r="B41" t="s">
        <v>100</v>
      </c>
      <c r="C41">
        <v>6</v>
      </c>
      <c r="D41">
        <f t="shared" si="0"/>
        <v>0.77815125038364363</v>
      </c>
      <c r="E41">
        <f t="shared" si="1"/>
        <v>0.10520860968765328</v>
      </c>
      <c r="F41">
        <f t="shared" si="2"/>
        <v>3.4125334909242584E-2</v>
      </c>
      <c r="G41">
        <f t="shared" si="3"/>
        <v>1.175</v>
      </c>
      <c r="H41">
        <f t="shared" si="4"/>
        <v>0.85106382978723405</v>
      </c>
    </row>
    <row r="42" spans="1:8" x14ac:dyDescent="0.35">
      <c r="A42">
        <v>41</v>
      </c>
      <c r="B42" t="s">
        <v>200</v>
      </c>
      <c r="C42">
        <v>6</v>
      </c>
      <c r="D42">
        <f t="shared" si="0"/>
        <v>0.77815125038364363</v>
      </c>
      <c r="E42">
        <f t="shared" si="1"/>
        <v>0.10520860968765328</v>
      </c>
      <c r="F42">
        <f t="shared" si="2"/>
        <v>3.4125334909242584E-2</v>
      </c>
      <c r="G42">
        <f t="shared" si="3"/>
        <v>1.1463414634146341</v>
      </c>
      <c r="H42">
        <f t="shared" si="4"/>
        <v>0.87234042553191493</v>
      </c>
    </row>
    <row r="43" spans="1:8" x14ac:dyDescent="0.35">
      <c r="A43">
        <v>42</v>
      </c>
      <c r="B43" t="s">
        <v>117</v>
      </c>
      <c r="C43">
        <v>7</v>
      </c>
      <c r="D43">
        <f t="shared" si="0"/>
        <v>0.84509804001425681</v>
      </c>
      <c r="E43">
        <f t="shared" si="1"/>
        <v>0.15312003859919623</v>
      </c>
      <c r="F43">
        <f t="shared" si="2"/>
        <v>5.9916721925420732E-2</v>
      </c>
      <c r="G43">
        <f t="shared" si="3"/>
        <v>1.1190476190476191</v>
      </c>
      <c r="H43">
        <f t="shared" si="4"/>
        <v>0.8936170212765957</v>
      </c>
    </row>
    <row r="44" spans="1:8" x14ac:dyDescent="0.35">
      <c r="A44">
        <v>43</v>
      </c>
      <c r="B44" t="s">
        <v>61</v>
      </c>
      <c r="C44">
        <v>10</v>
      </c>
      <c r="D44">
        <f t="shared" si="0"/>
        <v>1</v>
      </c>
      <c r="E44">
        <f t="shared" si="1"/>
        <v>0.29834265113730063</v>
      </c>
      <c r="F44">
        <f t="shared" si="2"/>
        <v>0.16295699855908011</v>
      </c>
      <c r="G44">
        <f t="shared" si="3"/>
        <v>1.0930232558139534</v>
      </c>
      <c r="H44">
        <f t="shared" si="4"/>
        <v>0.91489361702127669</v>
      </c>
    </row>
    <row r="45" spans="1:8" x14ac:dyDescent="0.35">
      <c r="A45">
        <v>44</v>
      </c>
      <c r="B45" t="s">
        <v>77</v>
      </c>
      <c r="C45">
        <v>10</v>
      </c>
      <c r="D45">
        <f t="shared" si="0"/>
        <v>1</v>
      </c>
      <c r="E45">
        <f t="shared" si="1"/>
        <v>0.29834265113730063</v>
      </c>
      <c r="F45">
        <f t="shared" si="2"/>
        <v>0.16295699855908011</v>
      </c>
      <c r="G45">
        <f t="shared" si="3"/>
        <v>1.0681818181818181</v>
      </c>
      <c r="H45">
        <f t="shared" si="4"/>
        <v>0.93617021276595747</v>
      </c>
    </row>
    <row r="46" spans="1:8" x14ac:dyDescent="0.35">
      <c r="A46">
        <v>45</v>
      </c>
      <c r="B46" t="s">
        <v>156</v>
      </c>
      <c r="C46">
        <v>10</v>
      </c>
      <c r="D46">
        <f t="shared" si="0"/>
        <v>1</v>
      </c>
      <c r="E46">
        <f t="shared" si="1"/>
        <v>0.29834265113730063</v>
      </c>
      <c r="F46">
        <f t="shared" si="2"/>
        <v>0.16295699855908011</v>
      </c>
      <c r="G46">
        <f t="shared" si="3"/>
        <v>1.0444444444444445</v>
      </c>
      <c r="H46">
        <f t="shared" si="4"/>
        <v>0.95744680851063824</v>
      </c>
    </row>
    <row r="47" spans="1:8" x14ac:dyDescent="0.35">
      <c r="A47">
        <v>46</v>
      </c>
      <c r="B47" t="s">
        <v>48</v>
      </c>
      <c r="C47">
        <v>16</v>
      </c>
      <c r="D47">
        <f t="shared" si="0"/>
        <v>1.2041199826559248</v>
      </c>
      <c r="E47">
        <f t="shared" si="1"/>
        <v>0.5629913560667904</v>
      </c>
      <c r="F47">
        <f t="shared" si="2"/>
        <v>0.42242789627296257</v>
      </c>
      <c r="G47">
        <f t="shared" si="3"/>
        <v>1.0217391304347827</v>
      </c>
      <c r="H47">
        <f t="shared" si="4"/>
        <v>0.97872340425531901</v>
      </c>
    </row>
    <row r="50" spans="2:8" x14ac:dyDescent="0.35">
      <c r="B50" t="s">
        <v>246</v>
      </c>
      <c r="C50" t="s">
        <v>251</v>
      </c>
      <c r="D50" t="s">
        <v>252</v>
      </c>
      <c r="E50" t="s">
        <v>247</v>
      </c>
      <c r="F50" t="s">
        <v>248</v>
      </c>
      <c r="G50" t="s">
        <v>249</v>
      </c>
      <c r="H50" s="1" t="s">
        <v>250</v>
      </c>
    </row>
    <row r="51" spans="2:8" x14ac:dyDescent="0.35">
      <c r="B51">
        <v>2</v>
      </c>
      <c r="C51">
        <v>-1.7000000000000001E-2</v>
      </c>
      <c r="D51">
        <v>-3.3000000000000002E-2</v>
      </c>
      <c r="E51">
        <f>(C51-D51)/($K$9-$K$10)</f>
        <v>-0.16</v>
      </c>
      <c r="F51" s="2">
        <f>C51+(E51*($K$8-$K$9))</f>
        <v>-3.1170810889889999E-2</v>
      </c>
      <c r="G51" s="2">
        <f t="shared" ref="G51:G57" si="5">$K$3+(F51*$K$7)</f>
        <v>0.44424118781505201</v>
      </c>
      <c r="H51" s="3">
        <f t="shared" ref="H51:H57" si="6">10^G51</f>
        <v>2.7812574254592857</v>
      </c>
    </row>
    <row r="52" spans="2:8" x14ac:dyDescent="0.35">
      <c r="B52">
        <v>5</v>
      </c>
      <c r="C52">
        <v>0.83599999999999997</v>
      </c>
      <c r="D52">
        <v>0.83</v>
      </c>
      <c r="E52">
        <f t="shared" ref="E52:E57" si="7">(C52-D52)/($K$9-$K$10)</f>
        <v>-6.0000000000000053E-2</v>
      </c>
      <c r="F52" s="2">
        <f t="shared" ref="F52:F57" si="8">C52+(E52*($K$8-$K$9))</f>
        <v>0.83068594591629119</v>
      </c>
      <c r="G52" s="2">
        <f t="shared" si="5"/>
        <v>0.70832955905004713</v>
      </c>
      <c r="H52" s="3">
        <f t="shared" si="6"/>
        <v>5.1089253746440617</v>
      </c>
    </row>
    <row r="53" spans="2:8" x14ac:dyDescent="0.35">
      <c r="B53">
        <v>10</v>
      </c>
      <c r="C53">
        <v>1.292</v>
      </c>
      <c r="D53">
        <v>1.3009999999999999</v>
      </c>
      <c r="E53">
        <f t="shared" si="7"/>
        <v>8.999999999999897E-2</v>
      </c>
      <c r="F53" s="2">
        <f t="shared" si="8"/>
        <v>1.2999710811255631</v>
      </c>
      <c r="G53" s="2">
        <f t="shared" si="5"/>
        <v>0.85212694303932368</v>
      </c>
      <c r="H53" s="3">
        <f t="shared" si="6"/>
        <v>7.1142142972157263</v>
      </c>
    </row>
    <row r="54" spans="2:8" x14ac:dyDescent="0.35">
      <c r="B54">
        <v>25</v>
      </c>
      <c r="C54">
        <v>1.7849999999999999</v>
      </c>
      <c r="D54">
        <v>1.8180000000000001</v>
      </c>
      <c r="E54">
        <f t="shared" si="7"/>
        <v>0.3300000000000014</v>
      </c>
      <c r="F54" s="2">
        <f t="shared" si="8"/>
        <v>1.8142272974603981</v>
      </c>
      <c r="G54" s="2">
        <f t="shared" si="5"/>
        <v>1.009704273026979</v>
      </c>
      <c r="H54" s="3">
        <f t="shared" si="6"/>
        <v>10.225964318956006</v>
      </c>
    </row>
    <row r="55" spans="2:8" x14ac:dyDescent="0.35">
      <c r="B55">
        <v>50</v>
      </c>
      <c r="C55">
        <v>2.1070000000000002</v>
      </c>
      <c r="D55">
        <v>2.1589999999999998</v>
      </c>
      <c r="E55">
        <f t="shared" si="7"/>
        <v>0.51999999999999602</v>
      </c>
      <c r="F55" s="2">
        <f t="shared" si="8"/>
        <v>2.1530551353921425</v>
      </c>
      <c r="G55" s="2">
        <f t="shared" si="5"/>
        <v>1.1135272008416437</v>
      </c>
      <c r="H55" s="3">
        <f t="shared" si="6"/>
        <v>12.987549052269813</v>
      </c>
    </row>
    <row r="56" spans="2:8" x14ac:dyDescent="0.35">
      <c r="B56">
        <v>100</v>
      </c>
      <c r="C56">
        <v>2.4</v>
      </c>
      <c r="D56">
        <v>2.472</v>
      </c>
      <c r="E56">
        <f t="shared" si="7"/>
        <v>0.72000000000000064</v>
      </c>
      <c r="F56" s="2">
        <f t="shared" si="8"/>
        <v>2.4637686490045048</v>
      </c>
      <c r="G56" s="2">
        <f t="shared" si="5"/>
        <v>1.2087353953386839</v>
      </c>
      <c r="H56" s="3">
        <f t="shared" si="6"/>
        <v>16.170944826021696</v>
      </c>
    </row>
    <row r="57" spans="2:8" x14ac:dyDescent="0.35">
      <c r="B57">
        <v>200</v>
      </c>
      <c r="C57">
        <v>2.67</v>
      </c>
      <c r="D57">
        <v>2.7629999999999999</v>
      </c>
      <c r="E57">
        <f t="shared" si="7"/>
        <v>0.92999999999999972</v>
      </c>
      <c r="F57" s="2">
        <f t="shared" si="8"/>
        <v>2.7523678382974857</v>
      </c>
      <c r="G57" s="2">
        <f t="shared" si="5"/>
        <v>1.2971673641528043</v>
      </c>
      <c r="H57" s="3">
        <f t="shared" si="6"/>
        <v>19.822907944353584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A753-EED6-4A32-ACE1-72B376780B72}">
  <dimension ref="A1:K57"/>
  <sheetViews>
    <sheetView tabSelected="1" topLeftCell="A40" workbookViewId="0">
      <selection activeCell="D51" sqref="D51:D57"/>
    </sheetView>
  </sheetViews>
  <sheetFormatPr defaultRowHeight="14.5" x14ac:dyDescent="0.35"/>
  <sheetData>
    <row r="1" spans="1:11" x14ac:dyDescent="0.35">
      <c r="A1" t="s">
        <v>228</v>
      </c>
      <c r="B1" t="s">
        <v>229</v>
      </c>
      <c r="C1" t="s">
        <v>230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  <c r="J1" t="s">
        <v>236</v>
      </c>
      <c r="K1">
        <f>COUNT(C2:C47)</f>
        <v>46</v>
      </c>
    </row>
    <row r="2" spans="1:11" x14ac:dyDescent="0.35">
      <c r="A2">
        <v>1</v>
      </c>
      <c r="B2" t="s">
        <v>93</v>
      </c>
      <c r="C2">
        <v>1</v>
      </c>
      <c r="D2">
        <f t="shared" ref="D2:D47" si="0">LOG(C2)</f>
        <v>0</v>
      </c>
      <c r="E2">
        <f t="shared" ref="E2:E47" si="1">(D2-$K$3)^2</f>
        <v>0.24767443357725588</v>
      </c>
      <c r="F2">
        <f t="shared" ref="F2:F47" si="2">(D2-$K$3)^3</f>
        <v>-0.12325988768800437</v>
      </c>
      <c r="G2">
        <f t="shared" ref="G2:G47" si="3">($K$1+1)/A2</f>
        <v>47</v>
      </c>
      <c r="H2">
        <f t="shared" ref="H2:H47" si="4">1/G2</f>
        <v>2.1276595744680851E-2</v>
      </c>
      <c r="J2" t="s">
        <v>237</v>
      </c>
      <c r="K2">
        <f>AVERAGE(C2:C47)</f>
        <v>4.0395652173913037</v>
      </c>
    </row>
    <row r="3" spans="1:11" x14ac:dyDescent="0.35">
      <c r="A3">
        <v>2</v>
      </c>
      <c r="B3" t="s">
        <v>149</v>
      </c>
      <c r="C3">
        <v>1.06</v>
      </c>
      <c r="D3">
        <f t="shared" si="0"/>
        <v>2.5305865264770262E-2</v>
      </c>
      <c r="E3">
        <f t="shared" si="1"/>
        <v>0.22312693107232212</v>
      </c>
      <c r="F3">
        <f t="shared" si="2"/>
        <v>-0.10539693660881773</v>
      </c>
      <c r="G3">
        <f t="shared" si="3"/>
        <v>23.5</v>
      </c>
      <c r="H3">
        <f t="shared" si="4"/>
        <v>4.2553191489361701E-2</v>
      </c>
      <c r="J3" t="s">
        <v>238</v>
      </c>
      <c r="K3">
        <f>AVERAGE(D2:D47)</f>
        <v>0.49766900001633202</v>
      </c>
    </row>
    <row r="4" spans="1:11" x14ac:dyDescent="0.35">
      <c r="A4">
        <v>3</v>
      </c>
      <c r="B4" t="s">
        <v>181</v>
      </c>
      <c r="C4">
        <v>1.1100000000000001</v>
      </c>
      <c r="D4">
        <f t="shared" si="0"/>
        <v>4.5322978786657475E-2</v>
      </c>
      <c r="E4">
        <f t="shared" si="1"/>
        <v>0.20461692292231717</v>
      </c>
      <c r="F4">
        <f t="shared" si="2"/>
        <v>-9.2557650960169158E-2</v>
      </c>
      <c r="G4">
        <f t="shared" si="3"/>
        <v>15.666666666666666</v>
      </c>
      <c r="H4">
        <f t="shared" si="4"/>
        <v>6.3829787234042562E-2</v>
      </c>
      <c r="J4" t="s">
        <v>239</v>
      </c>
      <c r="K4">
        <f>SUM(E2:E47)</f>
        <v>4.2071659745446386</v>
      </c>
    </row>
    <row r="5" spans="1:11" x14ac:dyDescent="0.35">
      <c r="A5">
        <v>4</v>
      </c>
      <c r="B5" t="s">
        <v>44</v>
      </c>
      <c r="C5">
        <v>1.1299999999999999</v>
      </c>
      <c r="D5">
        <f t="shared" si="0"/>
        <v>5.3078443483419682E-2</v>
      </c>
      <c r="E5">
        <f t="shared" si="1"/>
        <v>0.19766076295824472</v>
      </c>
      <c r="F5">
        <f t="shared" si="2"/>
        <v>-8.7878108608326094E-2</v>
      </c>
      <c r="G5">
        <f t="shared" si="3"/>
        <v>11.75</v>
      </c>
      <c r="H5">
        <f t="shared" si="4"/>
        <v>8.5106382978723402E-2</v>
      </c>
      <c r="J5" t="s">
        <v>240</v>
      </c>
      <c r="K5">
        <f>SUM(F2:F47)</f>
        <v>0.36181137211726666</v>
      </c>
    </row>
    <row r="6" spans="1:11" x14ac:dyDescent="0.35">
      <c r="A6">
        <v>5</v>
      </c>
      <c r="B6" t="s">
        <v>197</v>
      </c>
      <c r="C6">
        <v>1.1599999999999999</v>
      </c>
      <c r="D6">
        <f t="shared" si="0"/>
        <v>6.445798922691845E-2</v>
      </c>
      <c r="E6">
        <f t="shared" si="1"/>
        <v>0.18767177986918543</v>
      </c>
      <c r="F6">
        <f t="shared" si="2"/>
        <v>-8.1301481453778149E-2</v>
      </c>
      <c r="G6">
        <f t="shared" si="3"/>
        <v>9.4</v>
      </c>
      <c r="H6">
        <f t="shared" si="4"/>
        <v>0.10638297872340426</v>
      </c>
      <c r="J6" t="s">
        <v>241</v>
      </c>
      <c r="K6">
        <f>VAR(D2:D47)</f>
        <v>9.3492577212102995E-2</v>
      </c>
    </row>
    <row r="7" spans="1:11" x14ac:dyDescent="0.35">
      <c r="A7">
        <v>6</v>
      </c>
      <c r="B7" t="s">
        <v>115</v>
      </c>
      <c r="C7">
        <v>1.32</v>
      </c>
      <c r="D7">
        <f t="shared" si="0"/>
        <v>0.12057393120584989</v>
      </c>
      <c r="E7">
        <f t="shared" si="1"/>
        <v>0.14220069092118229</v>
      </c>
      <c r="F7">
        <f t="shared" si="2"/>
        <v>-5.362317932782134E-2</v>
      </c>
      <c r="G7">
        <f t="shared" si="3"/>
        <v>7.833333333333333</v>
      </c>
      <c r="H7">
        <f t="shared" si="4"/>
        <v>0.12765957446808512</v>
      </c>
      <c r="J7" t="s">
        <v>242</v>
      </c>
      <c r="K7">
        <f>STDEV(D2:D47)</f>
        <v>0.30576555923141996</v>
      </c>
    </row>
    <row r="8" spans="1:11" x14ac:dyDescent="0.35">
      <c r="A8">
        <v>7</v>
      </c>
      <c r="B8" t="s">
        <v>188</v>
      </c>
      <c r="C8">
        <v>1.4</v>
      </c>
      <c r="D8">
        <f t="shared" si="0"/>
        <v>0.14612803567823801</v>
      </c>
      <c r="E8">
        <f t="shared" si="1"/>
        <v>0.12358104960775708</v>
      </c>
      <c r="F8">
        <f t="shared" si="2"/>
        <v>-4.3443801353024759E-2</v>
      </c>
      <c r="G8">
        <f t="shared" si="3"/>
        <v>6.7142857142857144</v>
      </c>
      <c r="H8">
        <f t="shared" si="4"/>
        <v>0.14893617021276595</v>
      </c>
      <c r="J8" t="s">
        <v>243</v>
      </c>
      <c r="K8">
        <f>SKEW(D2:D47)</f>
        <v>0.29404185708409142</v>
      </c>
    </row>
    <row r="9" spans="1:11" x14ac:dyDescent="0.35">
      <c r="A9">
        <v>8</v>
      </c>
      <c r="B9" t="s">
        <v>82</v>
      </c>
      <c r="C9">
        <v>1.44</v>
      </c>
      <c r="D9">
        <f t="shared" si="0"/>
        <v>0.15836249209524964</v>
      </c>
      <c r="E9">
        <f t="shared" si="1"/>
        <v>0.11512890631759956</v>
      </c>
      <c r="F9">
        <f t="shared" si="2"/>
        <v>-3.9063987163398151E-2</v>
      </c>
      <c r="G9">
        <f t="shared" si="3"/>
        <v>5.875</v>
      </c>
      <c r="H9">
        <f t="shared" si="4"/>
        <v>0.1702127659574468</v>
      </c>
      <c r="J9" t="s">
        <v>244</v>
      </c>
      <c r="K9">
        <v>0.2</v>
      </c>
    </row>
    <row r="10" spans="1:11" x14ac:dyDescent="0.35">
      <c r="A10">
        <v>9</v>
      </c>
      <c r="B10" t="s">
        <v>175</v>
      </c>
      <c r="C10">
        <v>1.59</v>
      </c>
      <c r="D10">
        <f t="shared" si="0"/>
        <v>0.20139712432045151</v>
      </c>
      <c r="E10">
        <f t="shared" si="1"/>
        <v>8.7777024328355283E-2</v>
      </c>
      <c r="F10">
        <f t="shared" si="2"/>
        <v>-2.6005863640764758E-2</v>
      </c>
      <c r="G10">
        <f t="shared" si="3"/>
        <v>5.2222222222222223</v>
      </c>
      <c r="H10">
        <f t="shared" si="4"/>
        <v>0.19148936170212766</v>
      </c>
      <c r="J10" t="s">
        <v>245</v>
      </c>
      <c r="K10">
        <v>0.3</v>
      </c>
    </row>
    <row r="11" spans="1:11" x14ac:dyDescent="0.35">
      <c r="A11">
        <v>10</v>
      </c>
      <c r="B11" t="s">
        <v>178</v>
      </c>
      <c r="C11">
        <v>1.64</v>
      </c>
      <c r="D11">
        <f t="shared" si="0"/>
        <v>0.21484384804769785</v>
      </c>
      <c r="E11">
        <f t="shared" si="1"/>
        <v>7.9990066586081016E-2</v>
      </c>
      <c r="F11">
        <f t="shared" si="2"/>
        <v>-2.2623202738189529E-2</v>
      </c>
      <c r="G11">
        <f t="shared" si="3"/>
        <v>4.7</v>
      </c>
      <c r="H11">
        <f t="shared" si="4"/>
        <v>0.21276595744680851</v>
      </c>
    </row>
    <row r="12" spans="1:11" x14ac:dyDescent="0.35">
      <c r="A12">
        <v>11</v>
      </c>
      <c r="B12" t="s">
        <v>27</v>
      </c>
      <c r="C12">
        <v>1.83</v>
      </c>
      <c r="D12">
        <f t="shared" si="0"/>
        <v>0.26245108973042947</v>
      </c>
      <c r="E12">
        <f t="shared" si="1"/>
        <v>5.5327465319266904E-2</v>
      </c>
      <c r="F12">
        <f t="shared" si="2"/>
        <v>-1.3014010773813707E-2</v>
      </c>
      <c r="G12">
        <f t="shared" si="3"/>
        <v>4.2727272727272725</v>
      </c>
      <c r="H12">
        <f t="shared" si="4"/>
        <v>0.23404255319148937</v>
      </c>
    </row>
    <row r="13" spans="1:11" x14ac:dyDescent="0.35">
      <c r="A13">
        <v>12</v>
      </c>
      <c r="B13" t="s">
        <v>22</v>
      </c>
      <c r="C13">
        <v>1.97</v>
      </c>
      <c r="D13">
        <f t="shared" si="0"/>
        <v>0.2944662261615929</v>
      </c>
      <c r="E13">
        <f t="shared" si="1"/>
        <v>4.1291367302260247E-2</v>
      </c>
      <c r="F13">
        <f t="shared" si="2"/>
        <v>-8.3905203720741582E-3</v>
      </c>
      <c r="G13">
        <f t="shared" si="3"/>
        <v>3.9166666666666665</v>
      </c>
      <c r="H13">
        <f t="shared" si="4"/>
        <v>0.25531914893617025</v>
      </c>
    </row>
    <row r="14" spans="1:11" x14ac:dyDescent="0.35">
      <c r="A14">
        <v>13</v>
      </c>
      <c r="B14" t="s">
        <v>144</v>
      </c>
      <c r="C14">
        <v>2.0499999999999998</v>
      </c>
      <c r="D14">
        <f t="shared" si="0"/>
        <v>0.31175386105575426</v>
      </c>
      <c r="E14">
        <f t="shared" si="1"/>
        <v>3.4564438894730938E-2</v>
      </c>
      <c r="F14">
        <f t="shared" si="2"/>
        <v>-6.426052460208301E-3</v>
      </c>
      <c r="G14">
        <f t="shared" si="3"/>
        <v>3.6153846153846154</v>
      </c>
      <c r="H14">
        <f t="shared" si="4"/>
        <v>0.27659574468085107</v>
      </c>
    </row>
    <row r="15" spans="1:11" x14ac:dyDescent="0.35">
      <c r="A15">
        <v>14</v>
      </c>
      <c r="B15" t="s">
        <v>72</v>
      </c>
      <c r="C15">
        <v>2.06</v>
      </c>
      <c r="D15">
        <f t="shared" si="0"/>
        <v>0.31386722036915343</v>
      </c>
      <c r="E15">
        <f t="shared" si="1"/>
        <v>3.3783094201469993E-2</v>
      </c>
      <c r="F15">
        <f t="shared" si="2"/>
        <v>-6.2093928362184645E-3</v>
      </c>
      <c r="G15">
        <f t="shared" si="3"/>
        <v>3.3571428571428572</v>
      </c>
      <c r="H15">
        <f t="shared" si="4"/>
        <v>0.2978723404255319</v>
      </c>
    </row>
    <row r="16" spans="1:11" x14ac:dyDescent="0.35">
      <c r="A16">
        <v>15</v>
      </c>
      <c r="B16" t="s">
        <v>167</v>
      </c>
      <c r="C16">
        <v>2.09</v>
      </c>
      <c r="D16">
        <f t="shared" si="0"/>
        <v>0.32014628611105395</v>
      </c>
      <c r="E16">
        <f t="shared" si="1"/>
        <v>3.151431395229521E-2</v>
      </c>
      <c r="F16">
        <f t="shared" si="2"/>
        <v>-5.5945065396744154E-3</v>
      </c>
      <c r="G16">
        <f t="shared" si="3"/>
        <v>3.1333333333333333</v>
      </c>
      <c r="H16">
        <f t="shared" si="4"/>
        <v>0.31914893617021278</v>
      </c>
    </row>
    <row r="17" spans="1:8" x14ac:dyDescent="0.35">
      <c r="A17">
        <v>16</v>
      </c>
      <c r="B17" t="s">
        <v>112</v>
      </c>
      <c r="C17">
        <v>2.14</v>
      </c>
      <c r="D17">
        <f t="shared" si="0"/>
        <v>0.33041377334919086</v>
      </c>
      <c r="E17">
        <f t="shared" si="1"/>
        <v>2.7974310847476765E-2</v>
      </c>
      <c r="F17">
        <f t="shared" si="2"/>
        <v>-4.6788497016517919E-3</v>
      </c>
      <c r="G17">
        <f t="shared" si="3"/>
        <v>2.9375</v>
      </c>
      <c r="H17">
        <f t="shared" si="4"/>
        <v>0.34042553191489361</v>
      </c>
    </row>
    <row r="18" spans="1:8" x14ac:dyDescent="0.35">
      <c r="A18">
        <v>17</v>
      </c>
      <c r="B18" t="s">
        <v>8</v>
      </c>
      <c r="C18">
        <v>2.14</v>
      </c>
      <c r="D18">
        <f t="shared" si="0"/>
        <v>0.33041377334919086</v>
      </c>
      <c r="E18">
        <f t="shared" si="1"/>
        <v>2.7974310847476765E-2</v>
      </c>
      <c r="F18">
        <f t="shared" si="2"/>
        <v>-4.6788497016517919E-3</v>
      </c>
      <c r="G18">
        <f t="shared" si="3"/>
        <v>2.7647058823529411</v>
      </c>
      <c r="H18">
        <f t="shared" si="4"/>
        <v>0.36170212765957449</v>
      </c>
    </row>
    <row r="19" spans="1:8" x14ac:dyDescent="0.35">
      <c r="A19">
        <v>18</v>
      </c>
      <c r="B19" t="s">
        <v>152</v>
      </c>
      <c r="C19">
        <v>2.17</v>
      </c>
      <c r="D19">
        <f t="shared" si="0"/>
        <v>0.33645973384852951</v>
      </c>
      <c r="E19">
        <f t="shared" si="1"/>
        <v>2.5988427498361395E-2</v>
      </c>
      <c r="F19">
        <f t="shared" si="2"/>
        <v>-4.1895753258659801E-3</v>
      </c>
      <c r="G19">
        <f t="shared" si="3"/>
        <v>2.6111111111111112</v>
      </c>
      <c r="H19">
        <f t="shared" si="4"/>
        <v>0.38297872340425532</v>
      </c>
    </row>
    <row r="20" spans="1:8" x14ac:dyDescent="0.35">
      <c r="A20">
        <v>19</v>
      </c>
      <c r="B20" t="s">
        <v>170</v>
      </c>
      <c r="C20">
        <v>2.52</v>
      </c>
      <c r="D20">
        <f t="shared" si="0"/>
        <v>0.40140054078154408</v>
      </c>
      <c r="E20">
        <f t="shared" si="1"/>
        <v>9.2676162434400279E-3</v>
      </c>
      <c r="F20">
        <f t="shared" si="2"/>
        <v>-8.9217913653526486E-4</v>
      </c>
      <c r="G20">
        <f t="shared" si="3"/>
        <v>2.4736842105263159</v>
      </c>
      <c r="H20">
        <f t="shared" si="4"/>
        <v>0.40425531914893614</v>
      </c>
    </row>
    <row r="21" spans="1:8" x14ac:dyDescent="0.35">
      <c r="A21">
        <v>20</v>
      </c>
      <c r="B21" t="s">
        <v>67</v>
      </c>
      <c r="C21">
        <v>2.6</v>
      </c>
      <c r="D21">
        <f t="shared" si="0"/>
        <v>0.41497334797081797</v>
      </c>
      <c r="E21">
        <f t="shared" si="1"/>
        <v>6.8385708672327314E-3</v>
      </c>
      <c r="F21">
        <f t="shared" si="2"/>
        <v>-5.6552007692526717E-4</v>
      </c>
      <c r="G21">
        <f t="shared" si="3"/>
        <v>2.35</v>
      </c>
      <c r="H21">
        <f t="shared" si="4"/>
        <v>0.42553191489361702</v>
      </c>
    </row>
    <row r="22" spans="1:8" x14ac:dyDescent="0.35">
      <c r="A22">
        <v>21</v>
      </c>
      <c r="B22" t="s">
        <v>96</v>
      </c>
      <c r="C22">
        <v>2.76</v>
      </c>
      <c r="D22">
        <f t="shared" si="0"/>
        <v>0.44090908206521767</v>
      </c>
      <c r="E22">
        <f t="shared" si="1"/>
        <v>3.2216882858172326E-3</v>
      </c>
      <c r="F22">
        <f t="shared" si="2"/>
        <v>-1.8286276276705235E-4</v>
      </c>
      <c r="G22">
        <f t="shared" si="3"/>
        <v>2.2380952380952381</v>
      </c>
      <c r="H22">
        <f t="shared" si="4"/>
        <v>0.44680851063829785</v>
      </c>
    </row>
    <row r="23" spans="1:8" x14ac:dyDescent="0.35">
      <c r="A23">
        <v>22</v>
      </c>
      <c r="B23" t="s">
        <v>15</v>
      </c>
      <c r="C23">
        <v>2.97</v>
      </c>
      <c r="D23">
        <f t="shared" si="0"/>
        <v>0.47275644931721239</v>
      </c>
      <c r="E23">
        <f t="shared" si="1"/>
        <v>6.2063518233620594E-4</v>
      </c>
      <c r="F23">
        <f t="shared" si="2"/>
        <v>-1.5461605445608087E-5</v>
      </c>
      <c r="G23">
        <f t="shared" si="3"/>
        <v>2.1363636363636362</v>
      </c>
      <c r="H23">
        <f t="shared" si="4"/>
        <v>0.46808510638297873</v>
      </c>
    </row>
    <row r="24" spans="1:8" x14ac:dyDescent="0.35">
      <c r="A24">
        <v>23</v>
      </c>
      <c r="B24" t="s">
        <v>213</v>
      </c>
      <c r="C24">
        <v>2.98</v>
      </c>
      <c r="D24">
        <f t="shared" si="0"/>
        <v>0.47421626407625522</v>
      </c>
      <c r="E24">
        <f t="shared" si="1"/>
        <v>5.5003082307496991E-4</v>
      </c>
      <c r="F24">
        <f t="shared" si="2"/>
        <v>-1.2899727652480369E-5</v>
      </c>
      <c r="G24">
        <f t="shared" si="3"/>
        <v>2.0434782608695654</v>
      </c>
      <c r="H24">
        <f t="shared" si="4"/>
        <v>0.4893617021276595</v>
      </c>
    </row>
    <row r="25" spans="1:8" x14ac:dyDescent="0.35">
      <c r="A25">
        <v>24</v>
      </c>
      <c r="B25" t="s">
        <v>161</v>
      </c>
      <c r="C25">
        <v>2.98</v>
      </c>
      <c r="D25">
        <f t="shared" si="0"/>
        <v>0.47421626407625522</v>
      </c>
      <c r="E25">
        <f t="shared" si="1"/>
        <v>5.5003082307496991E-4</v>
      </c>
      <c r="F25">
        <f t="shared" si="2"/>
        <v>-1.2899727652480369E-5</v>
      </c>
      <c r="G25">
        <f t="shared" si="3"/>
        <v>1.9583333333333333</v>
      </c>
      <c r="H25">
        <f t="shared" si="4"/>
        <v>0.5106382978723405</v>
      </c>
    </row>
    <row r="26" spans="1:8" x14ac:dyDescent="0.35">
      <c r="A26">
        <v>25</v>
      </c>
      <c r="B26" t="s">
        <v>183</v>
      </c>
      <c r="C26">
        <v>3.04</v>
      </c>
      <c r="D26">
        <f t="shared" si="0"/>
        <v>0.48287358360875376</v>
      </c>
      <c r="E26">
        <f t="shared" si="1"/>
        <v>2.1890434667363583E-4</v>
      </c>
      <c r="F26">
        <f t="shared" si="2"/>
        <v>-3.2387809624653099E-6</v>
      </c>
      <c r="G26">
        <f t="shared" si="3"/>
        <v>1.88</v>
      </c>
      <c r="H26">
        <f t="shared" si="4"/>
        <v>0.53191489361702127</v>
      </c>
    </row>
    <row r="27" spans="1:8" x14ac:dyDescent="0.35">
      <c r="A27">
        <v>26</v>
      </c>
      <c r="B27" t="s">
        <v>123</v>
      </c>
      <c r="C27">
        <v>3.43</v>
      </c>
      <c r="D27">
        <f t="shared" si="0"/>
        <v>0.53529412004277055</v>
      </c>
      <c r="E27">
        <f t="shared" si="1"/>
        <v>1.4156496570039057E-3</v>
      </c>
      <c r="F27">
        <f t="shared" si="2"/>
        <v>5.326398826015849E-5</v>
      </c>
      <c r="G27">
        <f t="shared" si="3"/>
        <v>1.8076923076923077</v>
      </c>
      <c r="H27">
        <f t="shared" si="4"/>
        <v>0.55319148936170215</v>
      </c>
    </row>
    <row r="28" spans="1:8" x14ac:dyDescent="0.35">
      <c r="A28">
        <v>27</v>
      </c>
      <c r="B28" t="s">
        <v>140</v>
      </c>
      <c r="C28">
        <v>3.5</v>
      </c>
      <c r="D28">
        <f t="shared" si="0"/>
        <v>0.54406804435027567</v>
      </c>
      <c r="E28">
        <f t="shared" si="1"/>
        <v>2.1528713151032683E-3</v>
      </c>
      <c r="F28">
        <f t="shared" si="2"/>
        <v>9.9891171594752116E-5</v>
      </c>
      <c r="G28">
        <f t="shared" si="3"/>
        <v>1.7407407407407407</v>
      </c>
      <c r="H28">
        <f t="shared" si="4"/>
        <v>0.57446808510638303</v>
      </c>
    </row>
    <row r="29" spans="1:8" x14ac:dyDescent="0.35">
      <c r="A29">
        <v>28</v>
      </c>
      <c r="B29" t="s">
        <v>55</v>
      </c>
      <c r="C29">
        <v>3.5</v>
      </c>
      <c r="D29">
        <f t="shared" si="0"/>
        <v>0.54406804435027567</v>
      </c>
      <c r="E29">
        <f t="shared" si="1"/>
        <v>2.1528713151032683E-3</v>
      </c>
      <c r="F29">
        <f t="shared" si="2"/>
        <v>9.9891171594752116E-5</v>
      </c>
      <c r="G29">
        <f t="shared" si="3"/>
        <v>1.6785714285714286</v>
      </c>
      <c r="H29">
        <f t="shared" si="4"/>
        <v>0.5957446808510638</v>
      </c>
    </row>
    <row r="30" spans="1:8" x14ac:dyDescent="0.35">
      <c r="A30">
        <v>29</v>
      </c>
      <c r="B30" t="s">
        <v>134</v>
      </c>
      <c r="C30">
        <v>3.52</v>
      </c>
      <c r="D30">
        <f t="shared" si="0"/>
        <v>0.54654266347813107</v>
      </c>
      <c r="E30">
        <f t="shared" si="1"/>
        <v>2.3886349801771922E-3</v>
      </c>
      <c r="F30">
        <f t="shared" si="2"/>
        <v>1.1674134215426115E-4</v>
      </c>
      <c r="G30">
        <f t="shared" si="3"/>
        <v>1.6206896551724137</v>
      </c>
      <c r="H30">
        <f t="shared" si="4"/>
        <v>0.61702127659574468</v>
      </c>
    </row>
    <row r="31" spans="1:8" x14ac:dyDescent="0.35">
      <c r="A31">
        <v>30</v>
      </c>
      <c r="B31" t="s">
        <v>205</v>
      </c>
      <c r="C31">
        <v>3.85</v>
      </c>
      <c r="D31">
        <f t="shared" si="0"/>
        <v>0.5854607295085007</v>
      </c>
      <c r="E31">
        <f t="shared" si="1"/>
        <v>7.7073877672261199E-3</v>
      </c>
      <c r="F31">
        <f t="shared" si="2"/>
        <v>6.7664490195156542E-4</v>
      </c>
      <c r="G31">
        <f t="shared" si="3"/>
        <v>1.5666666666666667</v>
      </c>
      <c r="H31">
        <f t="shared" si="4"/>
        <v>0.63829787234042556</v>
      </c>
    </row>
    <row r="32" spans="1:8" x14ac:dyDescent="0.35">
      <c r="A32">
        <v>31</v>
      </c>
      <c r="B32" t="s">
        <v>32</v>
      </c>
      <c r="C32">
        <v>4.0199999999999996</v>
      </c>
      <c r="D32">
        <f t="shared" si="0"/>
        <v>0.60422605308446997</v>
      </c>
      <c r="E32">
        <f t="shared" si="1"/>
        <v>1.1354405558565967E-2</v>
      </c>
      <c r="F32">
        <f t="shared" si="2"/>
        <v>1.2098919956612744E-3</v>
      </c>
      <c r="G32">
        <f t="shared" si="3"/>
        <v>1.5161290322580645</v>
      </c>
      <c r="H32">
        <f t="shared" si="4"/>
        <v>0.65957446808510634</v>
      </c>
    </row>
    <row r="33" spans="1:8" x14ac:dyDescent="0.35">
      <c r="A33">
        <v>32</v>
      </c>
      <c r="B33" t="s">
        <v>87</v>
      </c>
      <c r="C33">
        <v>4.4800000000000004</v>
      </c>
      <c r="D33">
        <f t="shared" si="0"/>
        <v>0.651278013998144</v>
      </c>
      <c r="E33">
        <f t="shared" si="1"/>
        <v>2.3595729176464509E-2</v>
      </c>
      <c r="F33">
        <f t="shared" si="2"/>
        <v>3.6245166929785855E-3</v>
      </c>
      <c r="G33">
        <f t="shared" si="3"/>
        <v>1.46875</v>
      </c>
      <c r="H33">
        <f t="shared" si="4"/>
        <v>0.68085106382978722</v>
      </c>
    </row>
    <row r="34" spans="1:8" x14ac:dyDescent="0.35">
      <c r="A34">
        <v>33</v>
      </c>
      <c r="B34" t="s">
        <v>223</v>
      </c>
      <c r="C34">
        <v>4.6500000000000004</v>
      </c>
      <c r="D34">
        <f t="shared" si="0"/>
        <v>0.66745295288995399</v>
      </c>
      <c r="E34">
        <f t="shared" si="1"/>
        <v>2.8826590653392284E-2</v>
      </c>
      <c r="F34">
        <f t="shared" si="2"/>
        <v>4.8942925090027468E-3</v>
      </c>
      <c r="G34">
        <f t="shared" si="3"/>
        <v>1.4242424242424243</v>
      </c>
      <c r="H34">
        <f t="shared" si="4"/>
        <v>0.7021276595744681</v>
      </c>
    </row>
    <row r="35" spans="1:8" x14ac:dyDescent="0.35">
      <c r="A35">
        <v>34</v>
      </c>
      <c r="B35" t="s">
        <v>107</v>
      </c>
      <c r="C35">
        <v>5.0199999999999996</v>
      </c>
      <c r="D35">
        <f t="shared" si="0"/>
        <v>0.70070371714501933</v>
      </c>
      <c r="E35">
        <f t="shared" si="1"/>
        <v>4.1223096359526076E-2</v>
      </c>
      <c r="F35">
        <f t="shared" si="2"/>
        <v>8.3697197085249968E-3</v>
      </c>
      <c r="G35">
        <f t="shared" si="3"/>
        <v>1.3823529411764706</v>
      </c>
      <c r="H35">
        <f t="shared" si="4"/>
        <v>0.72340425531914898</v>
      </c>
    </row>
    <row r="36" spans="1:8" x14ac:dyDescent="0.35">
      <c r="A36">
        <v>35</v>
      </c>
      <c r="B36" t="s">
        <v>217</v>
      </c>
      <c r="C36">
        <v>5.12</v>
      </c>
      <c r="D36">
        <f t="shared" si="0"/>
        <v>0.70926996097583073</v>
      </c>
      <c r="E36">
        <f t="shared" si="1"/>
        <v>4.47749666789833E-2</v>
      </c>
      <c r="F36">
        <f t="shared" si="2"/>
        <v>9.4744259762024E-3</v>
      </c>
      <c r="G36">
        <f t="shared" si="3"/>
        <v>1.3428571428571427</v>
      </c>
      <c r="H36">
        <f t="shared" si="4"/>
        <v>0.74468085106382986</v>
      </c>
    </row>
    <row r="37" spans="1:8" x14ac:dyDescent="0.35">
      <c r="A37">
        <v>36</v>
      </c>
      <c r="B37" t="s">
        <v>191</v>
      </c>
      <c r="C37">
        <v>5.83</v>
      </c>
      <c r="D37">
        <f t="shared" si="0"/>
        <v>0.76566855475901408</v>
      </c>
      <c r="E37">
        <f t="shared" si="1"/>
        <v>7.1823761342275833E-2</v>
      </c>
      <c r="F37">
        <f t="shared" si="2"/>
        <v>1.9248736059674584E-2</v>
      </c>
      <c r="G37">
        <f t="shared" si="3"/>
        <v>1.3055555555555556</v>
      </c>
      <c r="H37">
        <f t="shared" si="4"/>
        <v>0.76595744680851063</v>
      </c>
    </row>
    <row r="38" spans="1:8" x14ac:dyDescent="0.35">
      <c r="A38">
        <v>37</v>
      </c>
      <c r="B38" t="s">
        <v>38</v>
      </c>
      <c r="C38">
        <v>6.2</v>
      </c>
      <c r="D38">
        <f t="shared" si="0"/>
        <v>0.79239168949825389</v>
      </c>
      <c r="E38">
        <f t="shared" si="1"/>
        <v>8.6861463695457344E-2</v>
      </c>
      <c r="F38">
        <f t="shared" si="2"/>
        <v>2.5600044192661504E-2</v>
      </c>
      <c r="G38">
        <f t="shared" si="3"/>
        <v>1.2702702702702702</v>
      </c>
      <c r="H38">
        <f t="shared" si="4"/>
        <v>0.78723404255319152</v>
      </c>
    </row>
    <row r="39" spans="1:8" x14ac:dyDescent="0.35">
      <c r="A39">
        <v>38</v>
      </c>
      <c r="B39" t="s">
        <v>100</v>
      </c>
      <c r="C39">
        <v>6.58</v>
      </c>
      <c r="D39">
        <f t="shared" si="0"/>
        <v>0.81822589361395548</v>
      </c>
      <c r="E39">
        <f t="shared" si="1"/>
        <v>0.10275672203295809</v>
      </c>
      <c r="F39">
        <f t="shared" si="2"/>
        <v>3.2939375611159519E-2</v>
      </c>
      <c r="G39">
        <f t="shared" si="3"/>
        <v>1.236842105263158</v>
      </c>
      <c r="H39">
        <f t="shared" si="4"/>
        <v>0.80851063829787229</v>
      </c>
    </row>
    <row r="40" spans="1:8" x14ac:dyDescent="0.35">
      <c r="A40">
        <v>39</v>
      </c>
      <c r="B40" t="s">
        <v>208</v>
      </c>
      <c r="C40">
        <v>6.72</v>
      </c>
      <c r="D40">
        <f t="shared" si="0"/>
        <v>0.82736927305382524</v>
      </c>
      <c r="E40">
        <f t="shared" si="1"/>
        <v>0.10870227004099758</v>
      </c>
      <c r="F40">
        <f t="shared" si="2"/>
        <v>3.583916811231222E-2</v>
      </c>
      <c r="G40">
        <f t="shared" si="3"/>
        <v>1.2051282051282051</v>
      </c>
      <c r="H40">
        <f t="shared" si="4"/>
        <v>0.82978723404255328</v>
      </c>
    </row>
    <row r="41" spans="1:8" x14ac:dyDescent="0.35">
      <c r="A41">
        <v>40</v>
      </c>
      <c r="B41" t="s">
        <v>128</v>
      </c>
      <c r="C41">
        <v>6.88</v>
      </c>
      <c r="D41">
        <f t="shared" si="0"/>
        <v>0.83758843823551132</v>
      </c>
      <c r="E41">
        <f t="shared" si="1"/>
        <v>0.11554522447924245</v>
      </c>
      <c r="F41">
        <f t="shared" si="2"/>
        <v>3.927606779389306E-2</v>
      </c>
      <c r="G41">
        <f t="shared" si="3"/>
        <v>1.175</v>
      </c>
      <c r="H41">
        <f t="shared" si="4"/>
        <v>0.85106382978723405</v>
      </c>
    </row>
    <row r="42" spans="1:8" x14ac:dyDescent="0.35">
      <c r="A42">
        <v>41</v>
      </c>
      <c r="B42" t="s">
        <v>61</v>
      </c>
      <c r="C42">
        <v>7.36</v>
      </c>
      <c r="D42">
        <f t="shared" si="0"/>
        <v>0.86687781433749889</v>
      </c>
      <c r="E42">
        <f t="shared" si="1"/>
        <v>0.13631514857244187</v>
      </c>
      <c r="F42">
        <f t="shared" si="2"/>
        <v>5.0328754378444966E-2</v>
      </c>
      <c r="G42">
        <f t="shared" si="3"/>
        <v>1.1463414634146341</v>
      </c>
      <c r="H42">
        <f t="shared" si="4"/>
        <v>0.87234042553191493</v>
      </c>
    </row>
    <row r="43" spans="1:8" x14ac:dyDescent="0.35">
      <c r="A43">
        <v>42</v>
      </c>
      <c r="B43" t="s">
        <v>117</v>
      </c>
      <c r="C43">
        <v>8.9499999999999993</v>
      </c>
      <c r="D43">
        <f t="shared" si="0"/>
        <v>0.95182303531591195</v>
      </c>
      <c r="E43">
        <f t="shared" si="1"/>
        <v>0.20625588777889209</v>
      </c>
      <c r="F43">
        <f t="shared" si="2"/>
        <v>9.3671943739081151E-2</v>
      </c>
      <c r="G43">
        <f t="shared" si="3"/>
        <v>1.1190476190476191</v>
      </c>
      <c r="H43">
        <f t="shared" si="4"/>
        <v>0.8936170212765957</v>
      </c>
    </row>
    <row r="44" spans="1:8" x14ac:dyDescent="0.35">
      <c r="A44">
        <v>43</v>
      </c>
      <c r="B44" t="s">
        <v>156</v>
      </c>
      <c r="C44">
        <v>9.5399999999999991</v>
      </c>
      <c r="D44">
        <f t="shared" si="0"/>
        <v>0.97954837470409506</v>
      </c>
      <c r="E44">
        <f t="shared" si="1"/>
        <v>0.23220773174946951</v>
      </c>
      <c r="F44">
        <f t="shared" si="2"/>
        <v>0.11189611657309818</v>
      </c>
      <c r="G44">
        <f t="shared" si="3"/>
        <v>1.0930232558139534</v>
      </c>
      <c r="H44">
        <f t="shared" si="4"/>
        <v>0.91489361702127669</v>
      </c>
    </row>
    <row r="45" spans="1:8" x14ac:dyDescent="0.35">
      <c r="A45">
        <v>44</v>
      </c>
      <c r="B45" t="s">
        <v>200</v>
      </c>
      <c r="C45">
        <v>10.98</v>
      </c>
      <c r="D45">
        <f t="shared" si="0"/>
        <v>1.0406023401140732</v>
      </c>
      <c r="E45">
        <f t="shared" si="1"/>
        <v>0.2947766117896895</v>
      </c>
      <c r="F45">
        <f t="shared" si="2"/>
        <v>0.1600440504216713</v>
      </c>
      <c r="G45">
        <f t="shared" si="3"/>
        <v>1.0681818181818181</v>
      </c>
      <c r="H45">
        <f t="shared" si="4"/>
        <v>0.93617021276595747</v>
      </c>
    </row>
    <row r="46" spans="1:8" x14ac:dyDescent="0.35">
      <c r="A46">
        <v>45</v>
      </c>
      <c r="B46" t="s">
        <v>77</v>
      </c>
      <c r="C46">
        <v>11.06</v>
      </c>
      <c r="D46">
        <f t="shared" si="0"/>
        <v>1.0437551269686796</v>
      </c>
      <c r="E46">
        <f t="shared" si="1"/>
        <v>0.29821005804981549</v>
      </c>
      <c r="F46">
        <f t="shared" si="2"/>
        <v>0.16284837561865848</v>
      </c>
      <c r="G46">
        <f t="shared" si="3"/>
        <v>1.0444444444444445</v>
      </c>
      <c r="H46">
        <f t="shared" si="4"/>
        <v>0.95744680851063824</v>
      </c>
    </row>
    <row r="47" spans="1:8" x14ac:dyDescent="0.35">
      <c r="A47">
        <v>46</v>
      </c>
      <c r="B47" t="s">
        <v>48</v>
      </c>
      <c r="C47">
        <v>15.48</v>
      </c>
      <c r="D47">
        <f t="shared" si="0"/>
        <v>1.1897709563468739</v>
      </c>
      <c r="E47">
        <f t="shared" si="1"/>
        <v>0.47900511795656336</v>
      </c>
      <c r="F47">
        <f t="shared" si="2"/>
        <v>0.33152037923007949</v>
      </c>
      <c r="G47">
        <f t="shared" si="3"/>
        <v>1.0217391304347827</v>
      </c>
      <c r="H47">
        <f t="shared" si="4"/>
        <v>0.97872340425531901</v>
      </c>
    </row>
    <row r="50" spans="2:8" x14ac:dyDescent="0.35">
      <c r="B50" t="s">
        <v>246</v>
      </c>
      <c r="C50" t="s">
        <v>252</v>
      </c>
      <c r="D50" t="s">
        <v>253</v>
      </c>
      <c r="E50" t="s">
        <v>247</v>
      </c>
      <c r="F50" t="s">
        <v>248</v>
      </c>
      <c r="G50" t="s">
        <v>249</v>
      </c>
      <c r="H50" s="1" t="s">
        <v>250</v>
      </c>
    </row>
    <row r="51" spans="2:8" x14ac:dyDescent="0.35">
      <c r="B51">
        <v>2</v>
      </c>
      <c r="C51">
        <v>-3.3000000000000002E-2</v>
      </c>
      <c r="D51">
        <v>-0.05</v>
      </c>
      <c r="E51">
        <f>(C51-D51)/($K$9-$K$10)</f>
        <v>-0.17000000000000004</v>
      </c>
      <c r="F51" s="2">
        <f>C51+(E51*($K$8-$K$9))</f>
        <v>-4.8987115704295543E-2</v>
      </c>
      <c r="G51" s="2">
        <f t="shared" ref="G51:G57" si="5">$K$3+(F51*$K$7)</f>
        <v>0.48269042718787381</v>
      </c>
      <c r="H51" s="3">
        <f t="shared" ref="H51:H57" si="6">10^G51</f>
        <v>3.0387182012445835</v>
      </c>
    </row>
    <row r="52" spans="2:8" x14ac:dyDescent="0.35">
      <c r="B52">
        <v>5</v>
      </c>
      <c r="C52">
        <v>0.83</v>
      </c>
      <c r="D52">
        <v>0.82399999999999995</v>
      </c>
      <c r="E52">
        <f t="shared" ref="E52:E57" si="7">(C52-D52)/($K$9-$K$10)</f>
        <v>-6.0000000000000067E-2</v>
      </c>
      <c r="F52" s="2">
        <f t="shared" ref="F52:F57" si="8">C52+(E52*($K$8-$K$9))</f>
        <v>0.8243574885749545</v>
      </c>
      <c r="G52" s="2">
        <f t="shared" si="5"/>
        <v>0.74972912851706186</v>
      </c>
      <c r="H52" s="3">
        <f t="shared" si="6"/>
        <v>5.6199069965203181</v>
      </c>
    </row>
    <row r="53" spans="2:8" x14ac:dyDescent="0.35">
      <c r="B53">
        <v>10</v>
      </c>
      <c r="C53">
        <v>1.3009999999999999</v>
      </c>
      <c r="D53">
        <v>1.3089999999999999</v>
      </c>
      <c r="E53">
        <f t="shared" si="7"/>
        <v>8.0000000000000085E-2</v>
      </c>
      <c r="F53" s="2">
        <f t="shared" si="8"/>
        <v>1.3085233485667274</v>
      </c>
      <c r="G53" s="2">
        <f t="shared" si="5"/>
        <v>0.89777037345820765</v>
      </c>
      <c r="H53" s="3">
        <f t="shared" si="6"/>
        <v>7.9026067931225112</v>
      </c>
    </row>
    <row r="54" spans="2:8" x14ac:dyDescent="0.35">
      <c r="B54">
        <v>25</v>
      </c>
      <c r="C54">
        <v>1.8180000000000001</v>
      </c>
      <c r="D54">
        <v>1.849</v>
      </c>
      <c r="E54">
        <f t="shared" si="7"/>
        <v>0.30999999999999922</v>
      </c>
      <c r="F54" s="2">
        <f t="shared" si="8"/>
        <v>1.8471529756960683</v>
      </c>
      <c r="G54" s="2">
        <f t="shared" si="5"/>
        <v>1.0624647626160217</v>
      </c>
      <c r="H54" s="3">
        <f t="shared" si="6"/>
        <v>11.546882928578755</v>
      </c>
    </row>
    <row r="55" spans="2:8" x14ac:dyDescent="0.35">
      <c r="B55">
        <v>50</v>
      </c>
      <c r="C55">
        <v>2.1589999999999998</v>
      </c>
      <c r="D55">
        <v>2.2109999999999999</v>
      </c>
      <c r="E55">
        <f t="shared" si="7"/>
        <v>0.52000000000000057</v>
      </c>
      <c r="F55" s="2">
        <f t="shared" si="8"/>
        <v>2.2079017656837272</v>
      </c>
      <c r="G55" s="2">
        <f t="shared" si="5"/>
        <v>1.1727693181286565</v>
      </c>
      <c r="H55" s="3">
        <f t="shared" si="6"/>
        <v>14.88570191836854</v>
      </c>
    </row>
    <row r="56" spans="2:8" x14ac:dyDescent="0.35">
      <c r="B56">
        <v>100</v>
      </c>
      <c r="C56">
        <v>2.472</v>
      </c>
      <c r="D56">
        <v>2.544</v>
      </c>
      <c r="E56">
        <f t="shared" si="7"/>
        <v>0.72000000000000075</v>
      </c>
      <c r="F56" s="2">
        <f t="shared" si="8"/>
        <v>2.5397101371005459</v>
      </c>
      <c r="G56" s="2">
        <f t="shared" si="5"/>
        <v>1.2742248903725868</v>
      </c>
      <c r="H56" s="3">
        <f t="shared" si="6"/>
        <v>18.802902339738381</v>
      </c>
    </row>
    <row r="57" spans="2:8" x14ac:dyDescent="0.35">
      <c r="B57">
        <v>200</v>
      </c>
      <c r="C57">
        <v>2.7629999999999999</v>
      </c>
      <c r="D57">
        <v>2.8559999999999999</v>
      </c>
      <c r="E57">
        <f t="shared" si="7"/>
        <v>0.92999999999999994</v>
      </c>
      <c r="F57" s="2">
        <f t="shared" si="8"/>
        <v>2.850458927088205</v>
      </c>
      <c r="G57" s="2">
        <f t="shared" si="5"/>
        <v>1.3692411679236505</v>
      </c>
      <c r="H57" s="3">
        <f t="shared" si="6"/>
        <v>23.401363782639688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2019-04-16T21:16:38Z</dcterms:modified>
</cp:coreProperties>
</file>