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kanderkul\"/>
    </mc:Choice>
  </mc:AlternateContent>
  <xr:revisionPtr revIDLastSave="0" documentId="13_ncr:1_{7DA99570-B892-4A08-A69E-95074EF9BB6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3" l="1"/>
  <c r="F58" i="3" s="1"/>
  <c r="G58" i="3" s="1"/>
  <c r="H58" i="3" s="1"/>
  <c r="E64" i="3"/>
  <c r="E63" i="3"/>
  <c r="E62" i="3"/>
  <c r="E61" i="3"/>
  <c r="E60" i="3"/>
  <c r="E59" i="3"/>
  <c r="D54" i="3"/>
  <c r="D53" i="3"/>
  <c r="D52" i="3"/>
  <c r="D51" i="3"/>
  <c r="D50" i="3"/>
  <c r="D49" i="3"/>
  <c r="D48" i="3"/>
  <c r="D47" i="3"/>
  <c r="D46" i="3"/>
  <c r="D45" i="3"/>
  <c r="G44" i="3"/>
  <c r="H44" i="3" s="1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G24" i="3"/>
  <c r="H24" i="3" s="1"/>
  <c r="D24" i="3"/>
  <c r="D23" i="3"/>
  <c r="D22" i="3"/>
  <c r="G21" i="3"/>
  <c r="H21" i="3" s="1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G5" i="3"/>
  <c r="H5" i="3" s="1"/>
  <c r="D5" i="3"/>
  <c r="D4" i="3"/>
  <c r="D3" i="3"/>
  <c r="K8" i="3" s="1"/>
  <c r="K2" i="3"/>
  <c r="D2" i="3"/>
  <c r="K1" i="3"/>
  <c r="G51" i="3" s="1"/>
  <c r="H51" i="3" s="1"/>
  <c r="E64" i="2"/>
  <c r="E63" i="2"/>
  <c r="E62" i="2"/>
  <c r="E61" i="2"/>
  <c r="E60" i="2"/>
  <c r="E59" i="2"/>
  <c r="E58" i="2"/>
  <c r="D54" i="2"/>
  <c r="D53" i="2"/>
  <c r="D52" i="2"/>
  <c r="D51" i="2"/>
  <c r="D50" i="2"/>
  <c r="D49" i="2"/>
  <c r="D48" i="2"/>
  <c r="D47" i="2"/>
  <c r="D46" i="2"/>
  <c r="G45" i="2"/>
  <c r="H45" i="2" s="1"/>
  <c r="D45" i="2"/>
  <c r="D44" i="2"/>
  <c r="D43" i="2"/>
  <c r="G42" i="2"/>
  <c r="H42" i="2" s="1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G29" i="2"/>
  <c r="H29" i="2" s="1"/>
  <c r="D29" i="2"/>
  <c r="D28" i="2"/>
  <c r="D27" i="2"/>
  <c r="G26" i="2"/>
  <c r="H26" i="2" s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G13" i="2"/>
  <c r="H13" i="2" s="1"/>
  <c r="D13" i="2"/>
  <c r="D12" i="2"/>
  <c r="D11" i="2"/>
  <c r="G10" i="2"/>
  <c r="H10" i="2" s="1"/>
  <c r="D10" i="2"/>
  <c r="D9" i="2"/>
  <c r="D8" i="2"/>
  <c r="D7" i="2"/>
  <c r="D6" i="2"/>
  <c r="D5" i="2"/>
  <c r="D4" i="2"/>
  <c r="D3" i="2"/>
  <c r="K2" i="2"/>
  <c r="D2" i="2"/>
  <c r="K1" i="2"/>
  <c r="G52" i="2" s="1"/>
  <c r="H52" i="2" s="1"/>
  <c r="I23" i="1"/>
  <c r="I54" i="1"/>
  <c r="I42" i="1"/>
  <c r="I7" i="1"/>
  <c r="I53" i="1"/>
  <c r="I55" i="1"/>
  <c r="I18" i="1"/>
  <c r="I11" i="1"/>
  <c r="I6" i="1"/>
  <c r="I9" i="1"/>
  <c r="I50" i="1"/>
  <c r="I39" i="1"/>
  <c r="I30" i="1"/>
  <c r="I34" i="1"/>
  <c r="I8" i="1"/>
  <c r="I21" i="1"/>
  <c r="I32" i="1"/>
  <c r="I52" i="1"/>
  <c r="I44" i="1"/>
  <c r="I37" i="1"/>
  <c r="I20" i="1"/>
  <c r="I29" i="1"/>
  <c r="I41" i="1"/>
  <c r="I36" i="1"/>
  <c r="I19" i="1"/>
  <c r="I14" i="1"/>
  <c r="I46" i="1"/>
  <c r="I40" i="1"/>
  <c r="I5" i="1"/>
  <c r="I35" i="1"/>
  <c r="I12" i="1"/>
  <c r="I17" i="1"/>
  <c r="I38" i="1"/>
  <c r="I13" i="1"/>
  <c r="I10" i="1"/>
  <c r="I22" i="1"/>
  <c r="I27" i="1"/>
  <c r="I49" i="1"/>
  <c r="I51" i="1"/>
  <c r="I45" i="1"/>
  <c r="I15" i="1"/>
  <c r="I31" i="1"/>
  <c r="I28" i="1"/>
  <c r="I3" i="1"/>
  <c r="I48" i="1"/>
  <c r="I47" i="1"/>
  <c r="I26" i="1"/>
  <c r="I33" i="1"/>
  <c r="I4" i="1"/>
  <c r="I16" i="1"/>
  <c r="I24" i="1"/>
  <c r="I43" i="1"/>
  <c r="H23" i="1"/>
  <c r="H54" i="1"/>
  <c r="H42" i="1"/>
  <c r="H7" i="1"/>
  <c r="H53" i="1"/>
  <c r="H55" i="1"/>
  <c r="H18" i="1"/>
  <c r="H11" i="1"/>
  <c r="H6" i="1"/>
  <c r="H9" i="1"/>
  <c r="H50" i="1"/>
  <c r="H39" i="1"/>
  <c r="H30" i="1"/>
  <c r="H34" i="1"/>
  <c r="H8" i="1"/>
  <c r="H21" i="1"/>
  <c r="H32" i="1"/>
  <c r="H52" i="1"/>
  <c r="H44" i="1"/>
  <c r="H37" i="1"/>
  <c r="H20" i="1"/>
  <c r="H29" i="1"/>
  <c r="H41" i="1"/>
  <c r="H36" i="1"/>
  <c r="H19" i="1"/>
  <c r="H14" i="1"/>
  <c r="H46" i="1"/>
  <c r="H40" i="1"/>
  <c r="H5" i="1"/>
  <c r="H35" i="1"/>
  <c r="H12" i="1"/>
  <c r="H17" i="1"/>
  <c r="H38" i="1"/>
  <c r="H13" i="1"/>
  <c r="H10" i="1"/>
  <c r="H22" i="1"/>
  <c r="H27" i="1"/>
  <c r="H49" i="1"/>
  <c r="H51" i="1"/>
  <c r="H45" i="1"/>
  <c r="H15" i="1"/>
  <c r="H31" i="1"/>
  <c r="H28" i="1"/>
  <c r="H3" i="1"/>
  <c r="H48" i="1"/>
  <c r="H47" i="1"/>
  <c r="H26" i="1"/>
  <c r="H33" i="1"/>
  <c r="H4" i="1"/>
  <c r="H16" i="1"/>
  <c r="H24" i="1"/>
  <c r="H43" i="1"/>
  <c r="I25" i="1"/>
  <c r="H25" i="1"/>
  <c r="G3" i="3" l="1"/>
  <c r="H3" i="3" s="1"/>
  <c r="G20" i="3"/>
  <c r="H20" i="3" s="1"/>
  <c r="G36" i="3"/>
  <c r="H36" i="3" s="1"/>
  <c r="G13" i="3"/>
  <c r="H13" i="3" s="1"/>
  <c r="G16" i="3"/>
  <c r="H16" i="3" s="1"/>
  <c r="G29" i="3"/>
  <c r="H29" i="3" s="1"/>
  <c r="G32" i="3"/>
  <c r="H32" i="3" s="1"/>
  <c r="G52" i="3"/>
  <c r="H52" i="3" s="1"/>
  <c r="G17" i="3"/>
  <c r="H17" i="3" s="1"/>
  <c r="G33" i="3"/>
  <c r="H33" i="3" s="1"/>
  <c r="G48" i="3"/>
  <c r="H48" i="3" s="1"/>
  <c r="G7" i="3"/>
  <c r="H7" i="3" s="1"/>
  <c r="G9" i="3"/>
  <c r="H9" i="3" s="1"/>
  <c r="G12" i="3"/>
  <c r="H12" i="3" s="1"/>
  <c r="G25" i="3"/>
  <c r="H25" i="3" s="1"/>
  <c r="G28" i="3"/>
  <c r="H28" i="3" s="1"/>
  <c r="G40" i="3"/>
  <c r="H40" i="3" s="1"/>
  <c r="K7" i="3"/>
  <c r="K3" i="3"/>
  <c r="E29" i="3" s="1"/>
  <c r="F2" i="3"/>
  <c r="F61" i="3"/>
  <c r="E13" i="3"/>
  <c r="E21" i="3"/>
  <c r="F39" i="3"/>
  <c r="E39" i="3"/>
  <c r="E43" i="3"/>
  <c r="E45" i="3"/>
  <c r="E49" i="3"/>
  <c r="F51" i="3"/>
  <c r="F62" i="3"/>
  <c r="F6" i="3"/>
  <c r="E12" i="3"/>
  <c r="F16" i="3"/>
  <c r="E20" i="3"/>
  <c r="F24" i="3"/>
  <c r="E28" i="3"/>
  <c r="F32" i="3"/>
  <c r="E36" i="3"/>
  <c r="F59" i="3"/>
  <c r="F63" i="3"/>
  <c r="K6" i="3"/>
  <c r="E9" i="3"/>
  <c r="E33" i="3"/>
  <c r="F4" i="3"/>
  <c r="F19" i="3"/>
  <c r="F23" i="3"/>
  <c r="F35" i="3"/>
  <c r="F40" i="3"/>
  <c r="F52" i="3"/>
  <c r="F60" i="3"/>
  <c r="F64" i="3"/>
  <c r="G37" i="3"/>
  <c r="H37" i="3" s="1"/>
  <c r="G41" i="3"/>
  <c r="H41" i="3" s="1"/>
  <c r="G45" i="3"/>
  <c r="H45" i="3" s="1"/>
  <c r="G49" i="3"/>
  <c r="H49" i="3" s="1"/>
  <c r="G53" i="3"/>
  <c r="H53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38" i="3"/>
  <c r="H38" i="3" s="1"/>
  <c r="E40" i="3"/>
  <c r="G42" i="3"/>
  <c r="H42" i="3" s="1"/>
  <c r="G46" i="3"/>
  <c r="H46" i="3" s="1"/>
  <c r="E48" i="3"/>
  <c r="G50" i="3"/>
  <c r="H50" i="3" s="1"/>
  <c r="G54" i="3"/>
  <c r="H54" i="3" s="1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43" i="3"/>
  <c r="H43" i="3" s="1"/>
  <c r="G47" i="3"/>
  <c r="H47" i="3" s="1"/>
  <c r="G54" i="2"/>
  <c r="H54" i="2" s="1"/>
  <c r="K6" i="2"/>
  <c r="G18" i="2"/>
  <c r="H18" i="2" s="1"/>
  <c r="G21" i="2"/>
  <c r="H21" i="2" s="1"/>
  <c r="G34" i="2"/>
  <c r="H34" i="2" s="1"/>
  <c r="G37" i="2"/>
  <c r="H37" i="2" s="1"/>
  <c r="G50" i="2"/>
  <c r="H50" i="2" s="1"/>
  <c r="G5" i="2"/>
  <c r="H5" i="2" s="1"/>
  <c r="G53" i="2"/>
  <c r="H53" i="2" s="1"/>
  <c r="G3" i="2"/>
  <c r="H3" i="2" s="1"/>
  <c r="G7" i="2"/>
  <c r="H7" i="2" s="1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G38" i="2"/>
  <c r="H38" i="2" s="1"/>
  <c r="G41" i="2"/>
  <c r="H41" i="2" s="1"/>
  <c r="G46" i="2"/>
  <c r="H46" i="2" s="1"/>
  <c r="G49" i="2"/>
  <c r="H49" i="2" s="1"/>
  <c r="K7" i="2"/>
  <c r="K3" i="2"/>
  <c r="E9" i="2" s="1"/>
  <c r="K8" i="2"/>
  <c r="F58" i="2" s="1"/>
  <c r="E32" i="2"/>
  <c r="F64" i="2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E33" i="2"/>
  <c r="G35" i="2"/>
  <c r="H35" i="2" s="1"/>
  <c r="G39" i="2"/>
  <c r="H39" i="2" s="1"/>
  <c r="G43" i="2"/>
  <c r="H43" i="2" s="1"/>
  <c r="G47" i="2"/>
  <c r="H47" i="2" s="1"/>
  <c r="G51" i="2"/>
  <c r="H51" i="2" s="1"/>
  <c r="G2" i="2"/>
  <c r="H2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F48" i="3" l="1"/>
  <c r="F31" i="3"/>
  <c r="F15" i="3"/>
  <c r="E25" i="3"/>
  <c r="E2" i="3"/>
  <c r="F36" i="3"/>
  <c r="F28" i="3"/>
  <c r="F20" i="3"/>
  <c r="F12" i="3"/>
  <c r="E47" i="3"/>
  <c r="F43" i="3"/>
  <c r="E37" i="3"/>
  <c r="F8" i="3"/>
  <c r="E52" i="3"/>
  <c r="E44" i="3"/>
  <c r="F44" i="3"/>
  <c r="F27" i="3"/>
  <c r="F11" i="3"/>
  <c r="E17" i="3"/>
  <c r="E32" i="3"/>
  <c r="E24" i="3"/>
  <c r="E16" i="3"/>
  <c r="E8" i="3"/>
  <c r="E51" i="3"/>
  <c r="F47" i="3"/>
  <c r="E41" i="3"/>
  <c r="E53" i="3"/>
  <c r="E7" i="3"/>
  <c r="E5" i="3"/>
  <c r="E3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F54" i="3"/>
  <c r="F50" i="3"/>
  <c r="F46" i="3"/>
  <c r="F42" i="3"/>
  <c r="F38" i="3"/>
  <c r="F7" i="3"/>
  <c r="E6" i="3"/>
  <c r="E22" i="3"/>
  <c r="E14" i="3"/>
  <c r="E54" i="3"/>
  <c r="E42" i="3"/>
  <c r="E35" i="3"/>
  <c r="E31" i="3"/>
  <c r="E27" i="3"/>
  <c r="E23" i="3"/>
  <c r="E15" i="3"/>
  <c r="F53" i="3"/>
  <c r="F49" i="3"/>
  <c r="F45" i="3"/>
  <c r="F41" i="3"/>
  <c r="F37" i="3"/>
  <c r="F34" i="3"/>
  <c r="F33" i="3"/>
  <c r="F30" i="3"/>
  <c r="F29" i="3"/>
  <c r="F26" i="3"/>
  <c r="F25" i="3"/>
  <c r="F22" i="3"/>
  <c r="F21" i="3"/>
  <c r="F18" i="3"/>
  <c r="F17" i="3"/>
  <c r="F14" i="3"/>
  <c r="F13" i="3"/>
  <c r="F10" i="3"/>
  <c r="F9" i="3"/>
  <c r="E34" i="3"/>
  <c r="E30" i="3"/>
  <c r="E26" i="3"/>
  <c r="E18" i="3"/>
  <c r="E10" i="3"/>
  <c r="F3" i="3"/>
  <c r="K5" i="3" s="1"/>
  <c r="E50" i="3"/>
  <c r="E46" i="3"/>
  <c r="E38" i="3"/>
  <c r="E19" i="3"/>
  <c r="E11" i="3"/>
  <c r="F5" i="3"/>
  <c r="E4" i="3"/>
  <c r="E5" i="2"/>
  <c r="E41" i="2"/>
  <c r="E50" i="2"/>
  <c r="F16" i="2"/>
  <c r="E3" i="2"/>
  <c r="E13" i="2"/>
  <c r="E49" i="2"/>
  <c r="E17" i="2"/>
  <c r="E48" i="2"/>
  <c r="E16" i="2"/>
  <c r="E25" i="2"/>
  <c r="E34" i="2"/>
  <c r="F63" i="2"/>
  <c r="F59" i="2"/>
  <c r="G59" i="2" s="1"/>
  <c r="H59" i="2" s="1"/>
  <c r="F49" i="2"/>
  <c r="F40" i="2"/>
  <c r="F44" i="2"/>
  <c r="E7" i="2"/>
  <c r="F60" i="2"/>
  <c r="G60" i="2" s="1"/>
  <c r="H60" i="2" s="1"/>
  <c r="E52" i="2"/>
  <c r="F28" i="2"/>
  <c r="E38" i="2"/>
  <c r="E53" i="2"/>
  <c r="E45" i="2"/>
  <c r="E37" i="2"/>
  <c r="E29" i="2"/>
  <c r="E21" i="2"/>
  <c r="F48" i="2"/>
  <c r="F32" i="2"/>
  <c r="E10" i="2"/>
  <c r="F3" i="2"/>
  <c r="E24" i="2"/>
  <c r="F52" i="2"/>
  <c r="E44" i="2"/>
  <c r="E28" i="2"/>
  <c r="F5" i="2"/>
  <c r="E42" i="2"/>
  <c r="F7" i="2"/>
  <c r="F29" i="2"/>
  <c r="F13" i="2"/>
  <c r="F41" i="2"/>
  <c r="F25" i="2"/>
  <c r="F24" i="2"/>
  <c r="F36" i="2"/>
  <c r="F53" i="2"/>
  <c r="F37" i="2"/>
  <c r="F21" i="2"/>
  <c r="F62" i="2"/>
  <c r="G62" i="2" s="1"/>
  <c r="H62" i="2" s="1"/>
  <c r="F33" i="2"/>
  <c r="F61" i="2"/>
  <c r="G61" i="2" s="1"/>
  <c r="H61" i="2" s="1"/>
  <c r="F20" i="2"/>
  <c r="E54" i="2"/>
  <c r="E26" i="2"/>
  <c r="E22" i="2"/>
  <c r="E18" i="2"/>
  <c r="E14" i="2"/>
  <c r="F43" i="2"/>
  <c r="F35" i="2"/>
  <c r="F27" i="2"/>
  <c r="F23" i="2"/>
  <c r="F19" i="2"/>
  <c r="F15" i="2"/>
  <c r="G64" i="2"/>
  <c r="H64" i="2" s="1"/>
  <c r="G63" i="2"/>
  <c r="H63" i="2" s="1"/>
  <c r="G58" i="2"/>
  <c r="H58" i="2" s="1"/>
  <c r="F51" i="2"/>
  <c r="F47" i="2"/>
  <c r="F39" i="2"/>
  <c r="F31" i="2"/>
  <c r="E51" i="2"/>
  <c r="F46" i="2"/>
  <c r="E35" i="2"/>
  <c r="F30" i="2"/>
  <c r="E19" i="2"/>
  <c r="F14" i="2"/>
  <c r="E11" i="2"/>
  <c r="F6" i="2"/>
  <c r="E4" i="2"/>
  <c r="F54" i="2"/>
  <c r="E8" i="2"/>
  <c r="F50" i="2"/>
  <c r="F18" i="2"/>
  <c r="F11" i="2"/>
  <c r="F10" i="2"/>
  <c r="E47" i="2"/>
  <c r="F42" i="2"/>
  <c r="E31" i="2"/>
  <c r="F26" i="2"/>
  <c r="E15" i="2"/>
  <c r="F8" i="2"/>
  <c r="E6" i="2"/>
  <c r="E43" i="2"/>
  <c r="F38" i="2"/>
  <c r="E27" i="2"/>
  <c r="F22" i="2"/>
  <c r="F2" i="2"/>
  <c r="E39" i="2"/>
  <c r="F34" i="2"/>
  <c r="E23" i="2"/>
  <c r="F4" i="2"/>
  <c r="E2" i="2"/>
  <c r="E40" i="2"/>
  <c r="F17" i="2"/>
  <c r="E36" i="2"/>
  <c r="E46" i="2"/>
  <c r="E30" i="2"/>
  <c r="E12" i="2"/>
  <c r="F12" i="2"/>
  <c r="F45" i="2"/>
  <c r="E20" i="2"/>
  <c r="F9" i="2"/>
  <c r="K4" i="3" l="1"/>
  <c r="K5" i="2"/>
  <c r="K4" i="2"/>
</calcChain>
</file>

<file path=xl/sharedStrings.xml><?xml version="1.0" encoding="utf-8"?>
<sst xmlns="http://schemas.openxmlformats.org/spreadsheetml/2006/main" count="537" uniqueCount="289">
  <si>
    <t>Iskanderkul</t>
  </si>
  <si>
    <t>start_date</t>
  </si>
  <si>
    <t>end_date</t>
  </si>
  <si>
    <t>duration</t>
  </si>
  <si>
    <t>peak</t>
  </si>
  <si>
    <t>sum</t>
  </si>
  <si>
    <t>average</t>
  </si>
  <si>
    <t>median</t>
  </si>
  <si>
    <t>03/01/1930</t>
  </si>
  <si>
    <t>07/01/1930</t>
  </si>
  <si>
    <t>4</t>
  </si>
  <si>
    <t>-1.08</t>
  </si>
  <si>
    <t>-2.81</t>
  </si>
  <si>
    <t>-0.7</t>
  </si>
  <si>
    <t>-0.8</t>
  </si>
  <si>
    <t>04/01/1932</t>
  </si>
  <si>
    <t>06/01/1932</t>
  </si>
  <si>
    <t>2</t>
  </si>
  <si>
    <t>-1.35</t>
  </si>
  <si>
    <t>-2.66</t>
  </si>
  <si>
    <t>-1.33</t>
  </si>
  <si>
    <t>09/01/1932</t>
  </si>
  <si>
    <t>12/01/1933</t>
  </si>
  <si>
    <t>15</t>
  </si>
  <si>
    <t>-2.1</t>
  </si>
  <si>
    <t>-13.65</t>
  </si>
  <si>
    <t>-0.91</t>
  </si>
  <si>
    <t>-0.88</t>
  </si>
  <si>
    <t>09/01/1934</t>
  </si>
  <si>
    <t>02/01/1935</t>
  </si>
  <si>
    <t>5</t>
  </si>
  <si>
    <t>-2.44</t>
  </si>
  <si>
    <t>-6.55</t>
  </si>
  <si>
    <t>-1.31</t>
  </si>
  <si>
    <t>-1.18</t>
  </si>
  <si>
    <t>05/01/1935</t>
  </si>
  <si>
    <t>07/01/1935</t>
  </si>
  <si>
    <t>-1.34</t>
  </si>
  <si>
    <t>-0.67</t>
  </si>
  <si>
    <t>03/01/1936</t>
  </si>
  <si>
    <t>07/01/1937</t>
  </si>
  <si>
    <t>16</t>
  </si>
  <si>
    <t>-2.07</t>
  </si>
  <si>
    <t>-13.1</t>
  </si>
  <si>
    <t>-0.82</t>
  </si>
  <si>
    <t>-0.66</t>
  </si>
  <si>
    <t>07/01/1938</t>
  </si>
  <si>
    <t>08/01/1939</t>
  </si>
  <si>
    <t>13</t>
  </si>
  <si>
    <t>-2.95</t>
  </si>
  <si>
    <t>-14.99</t>
  </si>
  <si>
    <t>-1.15</t>
  </si>
  <si>
    <t>-1.03</t>
  </si>
  <si>
    <t>04/01/1940</t>
  </si>
  <si>
    <t>07/01/1940</t>
  </si>
  <si>
    <t>3</t>
  </si>
  <si>
    <t>-1.19</t>
  </si>
  <si>
    <t>-2.22</t>
  </si>
  <si>
    <t>-0.74</t>
  </si>
  <si>
    <t>-0.55</t>
  </si>
  <si>
    <t>09/01/1942</t>
  </si>
  <si>
    <t>11/01/1942</t>
  </si>
  <si>
    <t>-1.6</t>
  </si>
  <si>
    <t>02/01/1943</t>
  </si>
  <si>
    <t>03/01/1943</t>
  </si>
  <si>
    <t>1</t>
  </si>
  <si>
    <t>09/01/1943</t>
  </si>
  <si>
    <t>11/01/1943</t>
  </si>
  <si>
    <t>-1.49</t>
  </si>
  <si>
    <t>-0.75</t>
  </si>
  <si>
    <t>05/01/1944</t>
  </si>
  <si>
    <t>10/01/1944</t>
  </si>
  <si>
    <t>-2.24</t>
  </si>
  <si>
    <t>-8.31</t>
  </si>
  <si>
    <t>-1.66</t>
  </si>
  <si>
    <t>-1.73</t>
  </si>
  <si>
    <t>01/01/1945</t>
  </si>
  <si>
    <t>06/01/1945</t>
  </si>
  <si>
    <t>-3</t>
  </si>
  <si>
    <t>-6.12</t>
  </si>
  <si>
    <t>-1.22</t>
  </si>
  <si>
    <t>-0.87</t>
  </si>
  <si>
    <t>11/01/1946</t>
  </si>
  <si>
    <t>02/01/1947</t>
  </si>
  <si>
    <t>-1.65</t>
  </si>
  <si>
    <t>-3.89</t>
  </si>
  <si>
    <t>-1.3</t>
  </si>
  <si>
    <t>-1.21</t>
  </si>
  <si>
    <t>08/01/1947</t>
  </si>
  <si>
    <t>04/01/1948</t>
  </si>
  <si>
    <t>8</t>
  </si>
  <si>
    <t>-1.02</t>
  </si>
  <si>
    <t>-4.46</t>
  </si>
  <si>
    <t>-0.56</t>
  </si>
  <si>
    <t>-0.62</t>
  </si>
  <si>
    <t>12/01/1948</t>
  </si>
  <si>
    <t>02/01/1949</t>
  </si>
  <si>
    <t>-1.04</t>
  </si>
  <si>
    <t>-1.39</t>
  </si>
  <si>
    <t>-0.69</t>
  </si>
  <si>
    <t>11/01/1949</t>
  </si>
  <si>
    <t>01/01/1950</t>
  </si>
  <si>
    <t>-2.63</t>
  </si>
  <si>
    <t>04/01/1950</t>
  </si>
  <si>
    <t>08/01/1950</t>
  </si>
  <si>
    <t>-4.08</t>
  </si>
  <si>
    <t>-1.06</t>
  </si>
  <si>
    <t>10/01/1950</t>
  </si>
  <si>
    <t>07/01/1951</t>
  </si>
  <si>
    <t>9</t>
  </si>
  <si>
    <t>-3.11</t>
  </si>
  <si>
    <t>-12.03</t>
  </si>
  <si>
    <t>-1.09</t>
  </si>
  <si>
    <t>10/01/1952</t>
  </si>
  <si>
    <t>03/01/1953</t>
  </si>
  <si>
    <t>-2.51</t>
  </si>
  <si>
    <t>-6.85</t>
  </si>
  <si>
    <t>-1.37</t>
  </si>
  <si>
    <t>-1.4</t>
  </si>
  <si>
    <t>11/01/1954</t>
  </si>
  <si>
    <t>02/01/1955</t>
  </si>
  <si>
    <t>-2.11</t>
  </si>
  <si>
    <t>-5.05</t>
  </si>
  <si>
    <t>-1.68</t>
  </si>
  <si>
    <t>-1.64</t>
  </si>
  <si>
    <t>05/01/1955</t>
  </si>
  <si>
    <t>08/01/1955</t>
  </si>
  <si>
    <t>-2.49</t>
  </si>
  <si>
    <t>-0.83</t>
  </si>
  <si>
    <t>-1.07</t>
  </si>
  <si>
    <t>09/01/1955</t>
  </si>
  <si>
    <t>01/01/1956</t>
  </si>
  <si>
    <t>-3.77</t>
  </si>
  <si>
    <t>-0.94</t>
  </si>
  <si>
    <t>-0.92</t>
  </si>
  <si>
    <t>07/01/1956</t>
  </si>
  <si>
    <t>03/01/1957</t>
  </si>
  <si>
    <t>-1.84</t>
  </si>
  <si>
    <t>-6.32</t>
  </si>
  <si>
    <t>-0.79</t>
  </si>
  <si>
    <t>06/01/1957</t>
  </si>
  <si>
    <t>01/01/1958</t>
  </si>
  <si>
    <t>7</t>
  </si>
  <si>
    <t>-1.61</t>
  </si>
  <si>
    <t>-4.91</t>
  </si>
  <si>
    <t>11/01/1958</t>
  </si>
  <si>
    <t>02/01/1959</t>
  </si>
  <si>
    <t>-1.2</t>
  </si>
  <si>
    <t>-2.42</t>
  </si>
  <si>
    <t>-0.81</t>
  </si>
  <si>
    <t>-0.77</t>
  </si>
  <si>
    <t>10/01/1959</t>
  </si>
  <si>
    <t>03/01/1960</t>
  </si>
  <si>
    <t>-1.98</t>
  </si>
  <si>
    <t>-0.4</t>
  </si>
  <si>
    <t>-0.18</t>
  </si>
  <si>
    <t>08/01/1960</t>
  </si>
  <si>
    <t>03/01/1961</t>
  </si>
  <si>
    <t>-2.39</t>
  </si>
  <si>
    <t>-7.03</t>
  </si>
  <si>
    <t>-1</t>
  </si>
  <si>
    <t>12/01/1961</t>
  </si>
  <si>
    <t>06/01/1962</t>
  </si>
  <si>
    <t>6</t>
  </si>
  <si>
    <t>-6.18</t>
  </si>
  <si>
    <t>-1.24</t>
  </si>
  <si>
    <t>09/01/1962</t>
  </si>
  <si>
    <t>11/01/1962</t>
  </si>
  <si>
    <t>-0.6</t>
  </si>
  <si>
    <t>01/01/1963</t>
  </si>
  <si>
    <t>04/01/1963</t>
  </si>
  <si>
    <t>-4.56</t>
  </si>
  <si>
    <t>-1.52</t>
  </si>
  <si>
    <t>-1.42</t>
  </si>
  <si>
    <t>09/01/1963</t>
  </si>
  <si>
    <t>12/01/1963</t>
  </si>
  <si>
    <t>-1.7</t>
  </si>
  <si>
    <t>-0.57</t>
  </si>
  <si>
    <t>-0.61</t>
  </si>
  <si>
    <t>10/01/1964</t>
  </si>
  <si>
    <t>11/01/1964</t>
  </si>
  <si>
    <t>-2.18</t>
  </si>
  <si>
    <t>04/01/1965</t>
  </si>
  <si>
    <t>08/01/1965</t>
  </si>
  <si>
    <t>-5.32</t>
  </si>
  <si>
    <t>08/01/1966</t>
  </si>
  <si>
    <t>10/01/1966</t>
  </si>
  <si>
    <t>-1.94</t>
  </si>
  <si>
    <t>-0.97</t>
  </si>
  <si>
    <t>01/01/1967</t>
  </si>
  <si>
    <t>03/01/1967</t>
  </si>
  <si>
    <t>-1.54</t>
  </si>
  <si>
    <t>08/01/1967</t>
  </si>
  <si>
    <t>10/01/1967</t>
  </si>
  <si>
    <t>-1.88</t>
  </si>
  <si>
    <t>-2.65</t>
  </si>
  <si>
    <t>03/01/1970</t>
  </si>
  <si>
    <t>07/01/1970</t>
  </si>
  <si>
    <t>-3.42</t>
  </si>
  <si>
    <t>-0.85</t>
  </si>
  <si>
    <t>03/01/1971</t>
  </si>
  <si>
    <t>09/01/1971</t>
  </si>
  <si>
    <t>-3.05</t>
  </si>
  <si>
    <t>-8.3</t>
  </si>
  <si>
    <t>-1.38</t>
  </si>
  <si>
    <t>-1.26</t>
  </si>
  <si>
    <t>08/01/1973</t>
  </si>
  <si>
    <t>04/01/1974</t>
  </si>
  <si>
    <t>-8.59</t>
  </si>
  <si>
    <t>04/01/1975</t>
  </si>
  <si>
    <t>01/01/1976</t>
  </si>
  <si>
    <t>-1.89</t>
  </si>
  <si>
    <t>-6.95</t>
  </si>
  <si>
    <t>08/01/1976</t>
  </si>
  <si>
    <t>10/01/1976</t>
  </si>
  <si>
    <t>-1.29</t>
  </si>
  <si>
    <t>-2.06</t>
  </si>
  <si>
    <t>08/01/1977</t>
  </si>
  <si>
    <t>10/01/1977</t>
  </si>
  <si>
    <t>-2.28</t>
  </si>
  <si>
    <t>-3.9</t>
  </si>
  <si>
    <t>-1.95</t>
  </si>
  <si>
    <t>08/01/1978</t>
  </si>
  <si>
    <t>11/01/1978</t>
  </si>
  <si>
    <t>07/01/1979</t>
  </si>
  <si>
    <t>08/01/1979</t>
  </si>
  <si>
    <t>-1.01</t>
  </si>
  <si>
    <t>03/01/1982</t>
  </si>
  <si>
    <t>08/01/1982</t>
  </si>
  <si>
    <t>-2.4</t>
  </si>
  <si>
    <t>-7.93</t>
  </si>
  <si>
    <t>-1.59</t>
  </si>
  <si>
    <t>-1.76</t>
  </si>
  <si>
    <t>06/01/1984</t>
  </si>
  <si>
    <t>11/01/1984</t>
  </si>
  <si>
    <t>-7.1</t>
  </si>
  <si>
    <t>02/01/1985</t>
  </si>
  <si>
    <t>05/01/1985</t>
  </si>
  <si>
    <t>-3.28</t>
  </si>
  <si>
    <t>-1.13</t>
  </si>
  <si>
    <t>03/01/1986</t>
  </si>
  <si>
    <t>07/01/1986</t>
  </si>
  <si>
    <t>-1.83</t>
  </si>
  <si>
    <t>-4.44</t>
  </si>
  <si>
    <t>-1.11</t>
  </si>
  <si>
    <t>-1.17</t>
  </si>
  <si>
    <t>06/01/1989</t>
  </si>
  <si>
    <t>08/01/1989</t>
  </si>
  <si>
    <t>04/01/1990</t>
  </si>
  <si>
    <t>07/01/1990</t>
  </si>
  <si>
    <t>-2.13</t>
  </si>
  <si>
    <t>-0.71</t>
  </si>
  <si>
    <t>-0.78</t>
  </si>
  <si>
    <t>04/01/1994</t>
  </si>
  <si>
    <t>06/01/1994</t>
  </si>
  <si>
    <t>-1.43</t>
  </si>
  <si>
    <t>-2.77</t>
  </si>
  <si>
    <t>12/01/1995</t>
  </si>
  <si>
    <t>06/01/1996</t>
  </si>
  <si>
    <t>-6.84</t>
  </si>
  <si>
    <t>-1.14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</si>
  <si>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</si>
  <si>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</si>
  <si>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</si>
  <si>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</si>
  <si>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</si>
  <si>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</si>
  <si>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</si>
  <si>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</si>
  <si>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</si>
  <si>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</si>
  <si>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</si>
  <si>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</si>
  <si>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</si>
  <si>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</si>
  <si>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</si>
  <si>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</si>
  <si>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</si>
  <si>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</si>
  <si>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</si>
  <si>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</si>
  <si>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</si>
  <si>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</si>
  <si>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</si>
  <si>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</si>
  <si>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</si>
  <si>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</si>
  <si>
    <t>K (0)</t>
  </si>
  <si>
    <t>K (0.1)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</si>
</sst>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opLeftCell="A43" workbookViewId="0">
      <selection activeCell="I3" sqref="I3:I5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261</v>
      </c>
    </row>
    <row r="3" spans="1:9" x14ac:dyDescent="0.35">
      <c r="A3" t="s">
        <v>224</v>
      </c>
      <c r="B3" t="s">
        <v>225</v>
      </c>
      <c r="C3" t="s">
        <v>65</v>
      </c>
      <c r="D3" t="s">
        <v>226</v>
      </c>
      <c r="E3" t="s">
        <v>226</v>
      </c>
      <c r="F3" t="s">
        <v>226</v>
      </c>
      <c r="G3" t="s">
        <v>226</v>
      </c>
      <c r="H3">
        <f>C3*1</f>
        <v>1</v>
      </c>
      <c r="I3">
        <f>E3*-1</f>
        <v>1.01</v>
      </c>
    </row>
    <row r="4" spans="1:9" x14ac:dyDescent="0.35">
      <c r="A4" t="s">
        <v>246</v>
      </c>
      <c r="B4" t="s">
        <v>247</v>
      </c>
      <c r="C4" t="s">
        <v>17</v>
      </c>
      <c r="D4" t="s">
        <v>129</v>
      </c>
      <c r="E4" t="s">
        <v>51</v>
      </c>
      <c r="F4" t="s">
        <v>177</v>
      </c>
      <c r="G4" t="s">
        <v>177</v>
      </c>
      <c r="H4">
        <f>C4*1</f>
        <v>2</v>
      </c>
      <c r="I4">
        <f>E4*-1</f>
        <v>1.1499999999999999</v>
      </c>
    </row>
    <row r="5" spans="1:9" x14ac:dyDescent="0.35">
      <c r="A5" t="s">
        <v>166</v>
      </c>
      <c r="B5" t="s">
        <v>167</v>
      </c>
      <c r="C5" t="s">
        <v>17</v>
      </c>
      <c r="D5" t="s">
        <v>91</v>
      </c>
      <c r="E5" t="s">
        <v>87</v>
      </c>
      <c r="F5" t="s">
        <v>168</v>
      </c>
      <c r="G5" t="s">
        <v>168</v>
      </c>
      <c r="H5">
        <f>C5*1</f>
        <v>2</v>
      </c>
      <c r="I5">
        <f>E5*-1</f>
        <v>1.21</v>
      </c>
    </row>
    <row r="6" spans="1:9" x14ac:dyDescent="0.35">
      <c r="A6" t="s">
        <v>63</v>
      </c>
      <c r="B6" t="s">
        <v>64</v>
      </c>
      <c r="C6" t="s">
        <v>65</v>
      </c>
      <c r="D6" t="s">
        <v>20</v>
      </c>
      <c r="E6" t="s">
        <v>20</v>
      </c>
      <c r="F6" t="s">
        <v>20</v>
      </c>
      <c r="G6" t="s">
        <v>20</v>
      </c>
      <c r="H6">
        <f>C6*1</f>
        <v>1</v>
      </c>
      <c r="I6">
        <f>E6*-1</f>
        <v>1.33</v>
      </c>
    </row>
    <row r="7" spans="1:9" x14ac:dyDescent="0.35">
      <c r="A7" t="s">
        <v>35</v>
      </c>
      <c r="B7" t="s">
        <v>36</v>
      </c>
      <c r="C7" t="s">
        <v>17</v>
      </c>
      <c r="D7" t="s">
        <v>33</v>
      </c>
      <c r="E7" t="s">
        <v>37</v>
      </c>
      <c r="F7" t="s">
        <v>38</v>
      </c>
      <c r="G7" t="s">
        <v>38</v>
      </c>
      <c r="H7">
        <f>C7*1</f>
        <v>2</v>
      </c>
      <c r="I7">
        <f>E7*-1</f>
        <v>1.34</v>
      </c>
    </row>
    <row r="8" spans="1:9" x14ac:dyDescent="0.35">
      <c r="A8" t="s">
        <v>95</v>
      </c>
      <c r="B8" t="s">
        <v>96</v>
      </c>
      <c r="C8" t="s">
        <v>17</v>
      </c>
      <c r="D8" t="s">
        <v>97</v>
      </c>
      <c r="E8" t="s">
        <v>98</v>
      </c>
      <c r="F8" t="s">
        <v>99</v>
      </c>
      <c r="G8" t="s">
        <v>99</v>
      </c>
      <c r="H8">
        <f>C8*1</f>
        <v>2</v>
      </c>
      <c r="I8">
        <f>E8*-1</f>
        <v>1.39</v>
      </c>
    </row>
    <row r="9" spans="1:9" x14ac:dyDescent="0.35">
      <c r="A9" t="s">
        <v>66</v>
      </c>
      <c r="B9" t="s">
        <v>67</v>
      </c>
      <c r="C9" t="s">
        <v>17</v>
      </c>
      <c r="D9" t="s">
        <v>34</v>
      </c>
      <c r="E9" t="s">
        <v>68</v>
      </c>
      <c r="F9" t="s">
        <v>69</v>
      </c>
      <c r="G9" t="s">
        <v>69</v>
      </c>
      <c r="H9">
        <f>C9*1</f>
        <v>2</v>
      </c>
      <c r="I9">
        <f>E9*-1</f>
        <v>1.49</v>
      </c>
    </row>
    <row r="10" spans="1:9" x14ac:dyDescent="0.35">
      <c r="A10" t="s">
        <v>189</v>
      </c>
      <c r="B10" t="s">
        <v>190</v>
      </c>
      <c r="C10" t="s">
        <v>17</v>
      </c>
      <c r="D10" t="s">
        <v>18</v>
      </c>
      <c r="E10" t="s">
        <v>191</v>
      </c>
      <c r="F10" t="s">
        <v>150</v>
      </c>
      <c r="G10" t="s">
        <v>150</v>
      </c>
      <c r="H10">
        <f>C10*1</f>
        <v>2</v>
      </c>
      <c r="I10">
        <f>E10*-1</f>
        <v>1.54</v>
      </c>
    </row>
    <row r="11" spans="1:9" x14ac:dyDescent="0.35">
      <c r="A11" t="s">
        <v>60</v>
      </c>
      <c r="B11" t="s">
        <v>61</v>
      </c>
      <c r="C11" t="s">
        <v>17</v>
      </c>
      <c r="D11" t="s">
        <v>18</v>
      </c>
      <c r="E11" t="s">
        <v>62</v>
      </c>
      <c r="F11" t="s">
        <v>14</v>
      </c>
      <c r="G11" t="s">
        <v>14</v>
      </c>
      <c r="H11">
        <f>C11*1</f>
        <v>2</v>
      </c>
      <c r="I11">
        <f>E11*-1</f>
        <v>1.6</v>
      </c>
    </row>
    <row r="12" spans="1:9" x14ac:dyDescent="0.35">
      <c r="A12" t="s">
        <v>174</v>
      </c>
      <c r="B12" t="s">
        <v>175</v>
      </c>
      <c r="C12" t="s">
        <v>55</v>
      </c>
      <c r="D12" t="s">
        <v>91</v>
      </c>
      <c r="E12" t="s">
        <v>176</v>
      </c>
      <c r="F12" t="s">
        <v>177</v>
      </c>
      <c r="G12" t="s">
        <v>178</v>
      </c>
      <c r="H12">
        <f>C12*1</f>
        <v>3</v>
      </c>
      <c r="I12">
        <f>E12*-1</f>
        <v>1.7</v>
      </c>
    </row>
    <row r="13" spans="1:9" x14ac:dyDescent="0.35">
      <c r="A13" t="s">
        <v>185</v>
      </c>
      <c r="B13" t="s">
        <v>186</v>
      </c>
      <c r="C13" t="s">
        <v>17</v>
      </c>
      <c r="D13" t="s">
        <v>98</v>
      </c>
      <c r="E13" t="s">
        <v>187</v>
      </c>
      <c r="F13" t="s">
        <v>188</v>
      </c>
      <c r="G13" t="s">
        <v>188</v>
      </c>
      <c r="H13">
        <f>C13*1</f>
        <v>2</v>
      </c>
      <c r="I13">
        <f>E13*-1</f>
        <v>1.94</v>
      </c>
    </row>
    <row r="14" spans="1:9" x14ac:dyDescent="0.35">
      <c r="A14" t="s">
        <v>151</v>
      </c>
      <c r="B14" t="s">
        <v>152</v>
      </c>
      <c r="C14" t="s">
        <v>30</v>
      </c>
      <c r="D14" t="s">
        <v>18</v>
      </c>
      <c r="E14" t="s">
        <v>153</v>
      </c>
      <c r="F14" t="s">
        <v>154</v>
      </c>
      <c r="G14" t="s">
        <v>155</v>
      </c>
      <c r="H14">
        <f>C14*1</f>
        <v>5</v>
      </c>
      <c r="I14">
        <f>E14*-1</f>
        <v>1.98</v>
      </c>
    </row>
    <row r="15" spans="1:9" x14ac:dyDescent="0.35">
      <c r="A15" t="s">
        <v>213</v>
      </c>
      <c r="B15" t="s">
        <v>214</v>
      </c>
      <c r="C15" t="s">
        <v>17</v>
      </c>
      <c r="D15" t="s">
        <v>215</v>
      </c>
      <c r="E15" t="s">
        <v>216</v>
      </c>
      <c r="F15" t="s">
        <v>52</v>
      </c>
      <c r="G15" t="s">
        <v>52</v>
      </c>
      <c r="H15">
        <f>C15*1</f>
        <v>2</v>
      </c>
      <c r="I15">
        <f>E15*-1</f>
        <v>2.06</v>
      </c>
    </row>
    <row r="16" spans="1:9" x14ac:dyDescent="0.35">
      <c r="A16" t="s">
        <v>248</v>
      </c>
      <c r="B16" t="s">
        <v>249</v>
      </c>
      <c r="C16" t="s">
        <v>55</v>
      </c>
      <c r="D16" t="s">
        <v>97</v>
      </c>
      <c r="E16" t="s">
        <v>250</v>
      </c>
      <c r="F16" t="s">
        <v>251</v>
      </c>
      <c r="G16" t="s">
        <v>252</v>
      </c>
      <c r="H16">
        <f>C16*1</f>
        <v>3</v>
      </c>
      <c r="I16">
        <f>E16*-1</f>
        <v>2.13</v>
      </c>
    </row>
    <row r="17" spans="1:9" x14ac:dyDescent="0.35">
      <c r="A17" t="s">
        <v>179</v>
      </c>
      <c r="B17" t="s">
        <v>180</v>
      </c>
      <c r="C17" t="s">
        <v>65</v>
      </c>
      <c r="D17" t="s">
        <v>181</v>
      </c>
      <c r="E17" t="s">
        <v>181</v>
      </c>
      <c r="F17" t="s">
        <v>181</v>
      </c>
      <c r="G17" t="s">
        <v>181</v>
      </c>
      <c r="H17">
        <f>C17*1</f>
        <v>1</v>
      </c>
      <c r="I17">
        <f>E17*-1</f>
        <v>2.1800000000000002</v>
      </c>
    </row>
    <row r="18" spans="1:9" x14ac:dyDescent="0.35">
      <c r="A18" t="s">
        <v>53</v>
      </c>
      <c r="B18" t="s">
        <v>54</v>
      </c>
      <c r="C18" t="s">
        <v>55</v>
      </c>
      <c r="D18" t="s">
        <v>56</v>
      </c>
      <c r="E18" t="s">
        <v>57</v>
      </c>
      <c r="F18" t="s">
        <v>58</v>
      </c>
      <c r="G18" t="s">
        <v>59</v>
      </c>
      <c r="H18">
        <f>C18*1</f>
        <v>3</v>
      </c>
      <c r="I18">
        <f>E18*-1</f>
        <v>2.2200000000000002</v>
      </c>
    </row>
    <row r="19" spans="1:9" x14ac:dyDescent="0.35">
      <c r="A19" t="s">
        <v>145</v>
      </c>
      <c r="B19" t="s">
        <v>146</v>
      </c>
      <c r="C19" t="s">
        <v>55</v>
      </c>
      <c r="D19" t="s">
        <v>147</v>
      </c>
      <c r="E19" t="s">
        <v>148</v>
      </c>
      <c r="F19" t="s">
        <v>149</v>
      </c>
      <c r="G19" t="s">
        <v>150</v>
      </c>
      <c r="H19">
        <f>C19*1</f>
        <v>3</v>
      </c>
      <c r="I19">
        <f>E19*-1</f>
        <v>2.42</v>
      </c>
    </row>
    <row r="20" spans="1:9" x14ac:dyDescent="0.35">
      <c r="A20" t="s">
        <v>125</v>
      </c>
      <c r="B20" t="s">
        <v>126</v>
      </c>
      <c r="C20" t="s">
        <v>55</v>
      </c>
      <c r="D20" t="s">
        <v>37</v>
      </c>
      <c r="E20" t="s">
        <v>127</v>
      </c>
      <c r="F20" t="s">
        <v>128</v>
      </c>
      <c r="G20" t="s">
        <v>129</v>
      </c>
      <c r="H20">
        <f>C20*1</f>
        <v>3</v>
      </c>
      <c r="I20">
        <f>E20*-1</f>
        <v>2.4900000000000002</v>
      </c>
    </row>
    <row r="21" spans="1:9" x14ac:dyDescent="0.35">
      <c r="A21" t="s">
        <v>100</v>
      </c>
      <c r="B21" t="s">
        <v>101</v>
      </c>
      <c r="C21" t="s">
        <v>17</v>
      </c>
      <c r="D21" t="s">
        <v>84</v>
      </c>
      <c r="E21" t="s">
        <v>102</v>
      </c>
      <c r="F21" t="s">
        <v>33</v>
      </c>
      <c r="G21" t="s">
        <v>33</v>
      </c>
      <c r="H21">
        <f>C21*1</f>
        <v>2</v>
      </c>
      <c r="I21">
        <f>E21*-1</f>
        <v>2.63</v>
      </c>
    </row>
    <row r="22" spans="1:9" x14ac:dyDescent="0.35">
      <c r="A22" t="s">
        <v>192</v>
      </c>
      <c r="B22" t="s">
        <v>193</v>
      </c>
      <c r="C22" t="s">
        <v>17</v>
      </c>
      <c r="D22" t="s">
        <v>194</v>
      </c>
      <c r="E22" t="s">
        <v>195</v>
      </c>
      <c r="F22" t="s">
        <v>20</v>
      </c>
      <c r="G22" t="s">
        <v>20</v>
      </c>
      <c r="H22">
        <f>C22*1</f>
        <v>2</v>
      </c>
      <c r="I22">
        <f>E22*-1</f>
        <v>2.65</v>
      </c>
    </row>
    <row r="23" spans="1:9" x14ac:dyDescent="0.35">
      <c r="A23" t="s">
        <v>15</v>
      </c>
      <c r="B23" t="s">
        <v>16</v>
      </c>
      <c r="C23" t="s">
        <v>17</v>
      </c>
      <c r="D23" t="s">
        <v>18</v>
      </c>
      <c r="E23" t="s">
        <v>19</v>
      </c>
      <c r="F23" t="s">
        <v>20</v>
      </c>
      <c r="G23" t="s">
        <v>20</v>
      </c>
      <c r="H23">
        <f>C23*1</f>
        <v>2</v>
      </c>
      <c r="I23">
        <f>E23*-1</f>
        <v>2.66</v>
      </c>
    </row>
    <row r="24" spans="1:9" x14ac:dyDescent="0.35">
      <c r="A24" t="s">
        <v>253</v>
      </c>
      <c r="B24" t="s">
        <v>254</v>
      </c>
      <c r="C24" t="s">
        <v>17</v>
      </c>
      <c r="D24" t="s">
        <v>255</v>
      </c>
      <c r="E24" t="s">
        <v>256</v>
      </c>
      <c r="F24" t="s">
        <v>98</v>
      </c>
      <c r="G24" t="s">
        <v>98</v>
      </c>
      <c r="H24">
        <f>C24*1</f>
        <v>2</v>
      </c>
      <c r="I24">
        <f>E24*-1</f>
        <v>2.77</v>
      </c>
    </row>
    <row r="25" spans="1:9" x14ac:dyDescent="0.35">
      <c r="A25" t="s">
        <v>8</v>
      </c>
      <c r="B25" t="s">
        <v>9</v>
      </c>
      <c r="C25" t="s">
        <v>10</v>
      </c>
      <c r="D25" t="s">
        <v>11</v>
      </c>
      <c r="E25" t="s">
        <v>12</v>
      </c>
      <c r="F25" t="s">
        <v>13</v>
      </c>
      <c r="G25" t="s">
        <v>14</v>
      </c>
      <c r="H25">
        <f>C25*1</f>
        <v>4</v>
      </c>
      <c r="I25">
        <f>E25*-1</f>
        <v>2.81</v>
      </c>
    </row>
    <row r="26" spans="1:9" x14ac:dyDescent="0.35">
      <c r="A26" t="s">
        <v>236</v>
      </c>
      <c r="B26" t="s">
        <v>237</v>
      </c>
      <c r="C26" t="s">
        <v>55</v>
      </c>
      <c r="D26" t="s">
        <v>123</v>
      </c>
      <c r="E26" t="s">
        <v>238</v>
      </c>
      <c r="F26" t="s">
        <v>112</v>
      </c>
      <c r="G26" t="s">
        <v>239</v>
      </c>
      <c r="H26">
        <f>C26*1</f>
        <v>3</v>
      </c>
      <c r="I26">
        <f>E26*-1</f>
        <v>3.28</v>
      </c>
    </row>
    <row r="27" spans="1:9" x14ac:dyDescent="0.35">
      <c r="A27" t="s">
        <v>196</v>
      </c>
      <c r="B27" t="s">
        <v>197</v>
      </c>
      <c r="C27" t="s">
        <v>10</v>
      </c>
      <c r="D27" t="s">
        <v>80</v>
      </c>
      <c r="E27" t="s">
        <v>198</v>
      </c>
      <c r="F27" t="s">
        <v>199</v>
      </c>
      <c r="G27" t="s">
        <v>14</v>
      </c>
      <c r="H27">
        <f>C27*1</f>
        <v>4</v>
      </c>
      <c r="I27">
        <f>E27*-1</f>
        <v>3.42</v>
      </c>
    </row>
    <row r="28" spans="1:9" x14ac:dyDescent="0.35">
      <c r="A28" t="s">
        <v>222</v>
      </c>
      <c r="B28" t="s">
        <v>223</v>
      </c>
      <c r="C28" t="s">
        <v>55</v>
      </c>
      <c r="D28" t="s">
        <v>194</v>
      </c>
      <c r="E28" t="s">
        <v>132</v>
      </c>
      <c r="F28" t="s">
        <v>205</v>
      </c>
      <c r="G28" t="s">
        <v>18</v>
      </c>
      <c r="H28">
        <f>C28*1</f>
        <v>3</v>
      </c>
      <c r="I28">
        <f>E28*-1</f>
        <v>3.77</v>
      </c>
    </row>
    <row r="29" spans="1:9" x14ac:dyDescent="0.35">
      <c r="A29" t="s">
        <v>130</v>
      </c>
      <c r="B29" t="s">
        <v>131</v>
      </c>
      <c r="C29" t="s">
        <v>10</v>
      </c>
      <c r="D29" t="s">
        <v>123</v>
      </c>
      <c r="E29" t="s">
        <v>132</v>
      </c>
      <c r="F29" t="s">
        <v>133</v>
      </c>
      <c r="G29" t="s">
        <v>134</v>
      </c>
      <c r="H29">
        <f>C29*1</f>
        <v>4</v>
      </c>
      <c r="I29">
        <f>E29*-1</f>
        <v>3.77</v>
      </c>
    </row>
    <row r="30" spans="1:9" x14ac:dyDescent="0.35">
      <c r="A30" t="s">
        <v>82</v>
      </c>
      <c r="B30" t="s">
        <v>83</v>
      </c>
      <c r="C30" t="s">
        <v>55</v>
      </c>
      <c r="D30" t="s">
        <v>84</v>
      </c>
      <c r="E30" t="s">
        <v>85</v>
      </c>
      <c r="F30" t="s">
        <v>86</v>
      </c>
      <c r="G30" t="s">
        <v>87</v>
      </c>
      <c r="H30">
        <f>C30*1</f>
        <v>3</v>
      </c>
      <c r="I30">
        <f>E30*-1</f>
        <v>3.89</v>
      </c>
    </row>
    <row r="31" spans="1:9" x14ac:dyDescent="0.35">
      <c r="A31" t="s">
        <v>217</v>
      </c>
      <c r="B31" t="s">
        <v>218</v>
      </c>
      <c r="C31" t="s">
        <v>17</v>
      </c>
      <c r="D31" t="s">
        <v>219</v>
      </c>
      <c r="E31" t="s">
        <v>220</v>
      </c>
      <c r="F31" t="s">
        <v>221</v>
      </c>
      <c r="G31" t="s">
        <v>221</v>
      </c>
      <c r="H31">
        <f>C31*1</f>
        <v>2</v>
      </c>
      <c r="I31">
        <f>E31*-1</f>
        <v>3.9</v>
      </c>
    </row>
    <row r="32" spans="1:9" x14ac:dyDescent="0.35">
      <c r="A32" t="s">
        <v>103</v>
      </c>
      <c r="B32" t="s">
        <v>104</v>
      </c>
      <c r="C32" t="s">
        <v>10</v>
      </c>
      <c r="D32" t="s">
        <v>75</v>
      </c>
      <c r="E32" t="s">
        <v>105</v>
      </c>
      <c r="F32" t="s">
        <v>91</v>
      </c>
      <c r="G32" t="s">
        <v>106</v>
      </c>
      <c r="H32">
        <f>C32*1</f>
        <v>4</v>
      </c>
      <c r="I32">
        <f>E32*-1</f>
        <v>4.08</v>
      </c>
    </row>
    <row r="33" spans="1:9" x14ac:dyDescent="0.35">
      <c r="A33" t="s">
        <v>240</v>
      </c>
      <c r="B33" t="s">
        <v>241</v>
      </c>
      <c r="C33" t="s">
        <v>10</v>
      </c>
      <c r="D33" t="s">
        <v>242</v>
      </c>
      <c r="E33" t="s">
        <v>243</v>
      </c>
      <c r="F33" t="s">
        <v>244</v>
      </c>
      <c r="G33" t="s">
        <v>245</v>
      </c>
      <c r="H33">
        <f>C33*1</f>
        <v>4</v>
      </c>
      <c r="I33">
        <f>E33*-1</f>
        <v>4.4400000000000004</v>
      </c>
    </row>
    <row r="34" spans="1:9" x14ac:dyDescent="0.35">
      <c r="A34" t="s">
        <v>88</v>
      </c>
      <c r="B34" t="s">
        <v>89</v>
      </c>
      <c r="C34" t="s">
        <v>90</v>
      </c>
      <c r="D34" t="s">
        <v>91</v>
      </c>
      <c r="E34" t="s">
        <v>92</v>
      </c>
      <c r="F34" t="s">
        <v>93</v>
      </c>
      <c r="G34" t="s">
        <v>94</v>
      </c>
      <c r="H34">
        <f>C34*1</f>
        <v>8</v>
      </c>
      <c r="I34">
        <f>E34*-1</f>
        <v>4.46</v>
      </c>
    </row>
    <row r="35" spans="1:9" x14ac:dyDescent="0.35">
      <c r="A35" t="s">
        <v>169</v>
      </c>
      <c r="B35" t="s">
        <v>170</v>
      </c>
      <c r="C35" t="s">
        <v>55</v>
      </c>
      <c r="D35" t="s">
        <v>24</v>
      </c>
      <c r="E35" t="s">
        <v>171</v>
      </c>
      <c r="F35" t="s">
        <v>172</v>
      </c>
      <c r="G35" t="s">
        <v>173</v>
      </c>
      <c r="H35">
        <f>C35*1</f>
        <v>3</v>
      </c>
      <c r="I35">
        <f>E35*-1</f>
        <v>4.5599999999999996</v>
      </c>
    </row>
    <row r="36" spans="1:9" x14ac:dyDescent="0.35">
      <c r="A36" t="s">
        <v>140</v>
      </c>
      <c r="B36" t="s">
        <v>141</v>
      </c>
      <c r="C36" t="s">
        <v>142</v>
      </c>
      <c r="D36" t="s">
        <v>143</v>
      </c>
      <c r="E36" t="s">
        <v>144</v>
      </c>
      <c r="F36" t="s">
        <v>13</v>
      </c>
      <c r="G36" t="s">
        <v>59</v>
      </c>
      <c r="H36">
        <f>C36*1</f>
        <v>7</v>
      </c>
      <c r="I36">
        <f>E36*-1</f>
        <v>4.91</v>
      </c>
    </row>
    <row r="37" spans="1:9" x14ac:dyDescent="0.35">
      <c r="A37" t="s">
        <v>119</v>
      </c>
      <c r="B37" t="s">
        <v>120</v>
      </c>
      <c r="C37" t="s">
        <v>55</v>
      </c>
      <c r="D37" t="s">
        <v>121</v>
      </c>
      <c r="E37" t="s">
        <v>122</v>
      </c>
      <c r="F37" t="s">
        <v>123</v>
      </c>
      <c r="G37" t="s">
        <v>124</v>
      </c>
      <c r="H37">
        <f>C37*1</f>
        <v>3</v>
      </c>
      <c r="I37">
        <f>E37*-1</f>
        <v>5.05</v>
      </c>
    </row>
    <row r="38" spans="1:9" x14ac:dyDescent="0.35">
      <c r="A38" t="s">
        <v>182</v>
      </c>
      <c r="B38" t="s">
        <v>183</v>
      </c>
      <c r="C38" t="s">
        <v>10</v>
      </c>
      <c r="D38" t="s">
        <v>124</v>
      </c>
      <c r="E38" t="s">
        <v>184</v>
      </c>
      <c r="F38" t="s">
        <v>20</v>
      </c>
      <c r="G38" t="s">
        <v>37</v>
      </c>
      <c r="H38">
        <f>C38*1</f>
        <v>4</v>
      </c>
      <c r="I38">
        <f>E38*-1</f>
        <v>5.32</v>
      </c>
    </row>
    <row r="39" spans="1:9" x14ac:dyDescent="0.35">
      <c r="A39" t="s">
        <v>76</v>
      </c>
      <c r="B39" t="s">
        <v>77</v>
      </c>
      <c r="C39" t="s">
        <v>30</v>
      </c>
      <c r="D39" t="s">
        <v>78</v>
      </c>
      <c r="E39" t="s">
        <v>79</v>
      </c>
      <c r="F39" t="s">
        <v>80</v>
      </c>
      <c r="G39" t="s">
        <v>81</v>
      </c>
      <c r="H39">
        <f>C39*1</f>
        <v>5</v>
      </c>
      <c r="I39">
        <f>E39*-1</f>
        <v>6.12</v>
      </c>
    </row>
    <row r="40" spans="1:9" x14ac:dyDescent="0.35">
      <c r="A40" t="s">
        <v>161</v>
      </c>
      <c r="B40" t="s">
        <v>162</v>
      </c>
      <c r="C40" t="s">
        <v>163</v>
      </c>
      <c r="D40" t="s">
        <v>143</v>
      </c>
      <c r="E40" t="s">
        <v>164</v>
      </c>
      <c r="F40" t="s">
        <v>52</v>
      </c>
      <c r="G40" t="s">
        <v>165</v>
      </c>
      <c r="H40">
        <f>C40*1</f>
        <v>6</v>
      </c>
      <c r="I40">
        <f>E40*-1</f>
        <v>6.18</v>
      </c>
    </row>
    <row r="41" spans="1:9" x14ac:dyDescent="0.35">
      <c r="A41" t="s">
        <v>135</v>
      </c>
      <c r="B41" t="s">
        <v>136</v>
      </c>
      <c r="C41" t="s">
        <v>90</v>
      </c>
      <c r="D41" t="s">
        <v>137</v>
      </c>
      <c r="E41" t="s">
        <v>138</v>
      </c>
      <c r="F41" t="s">
        <v>139</v>
      </c>
      <c r="G41" t="s">
        <v>99</v>
      </c>
      <c r="H41">
        <f>C41*1</f>
        <v>8</v>
      </c>
      <c r="I41">
        <f>E41*-1</f>
        <v>6.32</v>
      </c>
    </row>
    <row r="42" spans="1:9" x14ac:dyDescent="0.35">
      <c r="A42" t="s">
        <v>28</v>
      </c>
      <c r="B42" t="s">
        <v>29</v>
      </c>
      <c r="C42" t="s">
        <v>30</v>
      </c>
      <c r="D42" t="s">
        <v>31</v>
      </c>
      <c r="E42" t="s">
        <v>32</v>
      </c>
      <c r="F42" t="s">
        <v>33</v>
      </c>
      <c r="G42" t="s">
        <v>34</v>
      </c>
      <c r="H42">
        <f>C42*1</f>
        <v>5</v>
      </c>
      <c r="I42">
        <f>E42*-1</f>
        <v>6.55</v>
      </c>
    </row>
    <row r="43" spans="1:9" x14ac:dyDescent="0.35">
      <c r="A43" t="s">
        <v>257</v>
      </c>
      <c r="B43" t="s">
        <v>258</v>
      </c>
      <c r="C43" t="s">
        <v>163</v>
      </c>
      <c r="D43" t="s">
        <v>121</v>
      </c>
      <c r="E43" t="s">
        <v>259</v>
      </c>
      <c r="F43" t="s">
        <v>260</v>
      </c>
      <c r="G43" t="s">
        <v>80</v>
      </c>
      <c r="H43">
        <f>C43*1</f>
        <v>6</v>
      </c>
      <c r="I43">
        <f>E43*-1</f>
        <v>6.84</v>
      </c>
    </row>
    <row r="44" spans="1:9" x14ac:dyDescent="0.35">
      <c r="A44" t="s">
        <v>113</v>
      </c>
      <c r="B44" t="s">
        <v>114</v>
      </c>
      <c r="C44" t="s">
        <v>30</v>
      </c>
      <c r="D44" t="s">
        <v>115</v>
      </c>
      <c r="E44" t="s">
        <v>116</v>
      </c>
      <c r="F44" t="s">
        <v>117</v>
      </c>
      <c r="G44" t="s">
        <v>118</v>
      </c>
      <c r="H44">
        <f>C44*1</f>
        <v>5</v>
      </c>
      <c r="I44">
        <f>E44*-1</f>
        <v>6.85</v>
      </c>
    </row>
    <row r="45" spans="1:9" x14ac:dyDescent="0.35">
      <c r="A45" t="s">
        <v>209</v>
      </c>
      <c r="B45" t="s">
        <v>210</v>
      </c>
      <c r="C45" t="s">
        <v>109</v>
      </c>
      <c r="D45" t="s">
        <v>211</v>
      </c>
      <c r="E45" t="s">
        <v>212</v>
      </c>
      <c r="F45" t="s">
        <v>150</v>
      </c>
      <c r="G45" t="s">
        <v>14</v>
      </c>
      <c r="H45">
        <f>C45*1</f>
        <v>9</v>
      </c>
      <c r="I45">
        <f>E45*-1</f>
        <v>6.95</v>
      </c>
    </row>
    <row r="46" spans="1:9" x14ac:dyDescent="0.35">
      <c r="A46" t="s">
        <v>156</v>
      </c>
      <c r="B46" t="s">
        <v>157</v>
      </c>
      <c r="C46" t="s">
        <v>142</v>
      </c>
      <c r="D46" t="s">
        <v>158</v>
      </c>
      <c r="E46" t="s">
        <v>159</v>
      </c>
      <c r="F46" t="s">
        <v>160</v>
      </c>
      <c r="G46" t="s">
        <v>150</v>
      </c>
      <c r="H46">
        <f>C46*1</f>
        <v>7</v>
      </c>
      <c r="I46">
        <f>E46*-1</f>
        <v>7.03</v>
      </c>
    </row>
    <row r="47" spans="1:9" x14ac:dyDescent="0.35">
      <c r="A47" t="s">
        <v>233</v>
      </c>
      <c r="B47" t="s">
        <v>234</v>
      </c>
      <c r="C47" t="s">
        <v>30</v>
      </c>
      <c r="D47" t="s">
        <v>72</v>
      </c>
      <c r="E47" t="s">
        <v>235</v>
      </c>
      <c r="F47" t="s">
        <v>173</v>
      </c>
      <c r="G47" t="s">
        <v>74</v>
      </c>
      <c r="H47">
        <f>C47*1</f>
        <v>5</v>
      </c>
      <c r="I47">
        <f>E47*-1</f>
        <v>7.1</v>
      </c>
    </row>
    <row r="48" spans="1:9" x14ac:dyDescent="0.35">
      <c r="A48" t="s">
        <v>227</v>
      </c>
      <c r="B48" t="s">
        <v>228</v>
      </c>
      <c r="C48" t="s">
        <v>30</v>
      </c>
      <c r="D48" t="s">
        <v>229</v>
      </c>
      <c r="E48" t="s">
        <v>230</v>
      </c>
      <c r="F48" t="s">
        <v>231</v>
      </c>
      <c r="G48" t="s">
        <v>232</v>
      </c>
      <c r="H48">
        <f>C48*1</f>
        <v>5</v>
      </c>
      <c r="I48">
        <f>E48*-1</f>
        <v>7.93</v>
      </c>
    </row>
    <row r="49" spans="1:9" x14ac:dyDescent="0.35">
      <c r="A49" t="s">
        <v>200</v>
      </c>
      <c r="B49" t="s">
        <v>201</v>
      </c>
      <c r="C49" t="s">
        <v>163</v>
      </c>
      <c r="D49" t="s">
        <v>202</v>
      </c>
      <c r="E49" t="s">
        <v>203</v>
      </c>
      <c r="F49" t="s">
        <v>204</v>
      </c>
      <c r="G49" t="s">
        <v>205</v>
      </c>
      <c r="H49">
        <f>C49*1</f>
        <v>6</v>
      </c>
      <c r="I49">
        <f>E49*-1</f>
        <v>8.3000000000000007</v>
      </c>
    </row>
    <row r="50" spans="1:9" x14ac:dyDescent="0.35">
      <c r="A50" t="s">
        <v>70</v>
      </c>
      <c r="B50" t="s">
        <v>71</v>
      </c>
      <c r="C50" t="s">
        <v>30</v>
      </c>
      <c r="D50" t="s">
        <v>72</v>
      </c>
      <c r="E50" t="s">
        <v>73</v>
      </c>
      <c r="F50" t="s">
        <v>74</v>
      </c>
      <c r="G50" t="s">
        <v>75</v>
      </c>
      <c r="H50">
        <f>C50*1</f>
        <v>5</v>
      </c>
      <c r="I50">
        <f>E50*-1</f>
        <v>8.31</v>
      </c>
    </row>
    <row r="51" spans="1:9" x14ac:dyDescent="0.35">
      <c r="A51" t="s">
        <v>206</v>
      </c>
      <c r="B51" t="s">
        <v>207</v>
      </c>
      <c r="C51" t="s">
        <v>90</v>
      </c>
      <c r="D51" t="s">
        <v>121</v>
      </c>
      <c r="E51" t="s">
        <v>208</v>
      </c>
      <c r="F51" t="s">
        <v>129</v>
      </c>
      <c r="G51" t="s">
        <v>160</v>
      </c>
      <c r="H51">
        <f>C51*1</f>
        <v>8</v>
      </c>
      <c r="I51">
        <f>E51*-1</f>
        <v>8.59</v>
      </c>
    </row>
    <row r="52" spans="1:9" x14ac:dyDescent="0.35">
      <c r="A52" t="s">
        <v>107</v>
      </c>
      <c r="B52" t="s">
        <v>108</v>
      </c>
      <c r="C52" t="s">
        <v>109</v>
      </c>
      <c r="D52" t="s">
        <v>110</v>
      </c>
      <c r="E52" t="s">
        <v>111</v>
      </c>
      <c r="F52" t="s">
        <v>37</v>
      </c>
      <c r="G52" t="s">
        <v>112</v>
      </c>
      <c r="H52">
        <f>C52*1</f>
        <v>9</v>
      </c>
      <c r="I52">
        <f>E52*-1</f>
        <v>12.03</v>
      </c>
    </row>
    <row r="53" spans="1:9" x14ac:dyDescent="0.35">
      <c r="A53" t="s">
        <v>39</v>
      </c>
      <c r="B53" t="s">
        <v>40</v>
      </c>
      <c r="C53" t="s">
        <v>41</v>
      </c>
      <c r="D53" t="s">
        <v>42</v>
      </c>
      <c r="E53" t="s">
        <v>43</v>
      </c>
      <c r="F53" t="s">
        <v>44</v>
      </c>
      <c r="G53" t="s">
        <v>45</v>
      </c>
      <c r="H53">
        <f>C53*1</f>
        <v>16</v>
      </c>
      <c r="I53">
        <f>E53*-1</f>
        <v>13.1</v>
      </c>
    </row>
    <row r="54" spans="1:9" x14ac:dyDescent="0.35">
      <c r="A54" t="s">
        <v>21</v>
      </c>
      <c r="B54" t="s">
        <v>22</v>
      </c>
      <c r="C54" t="s">
        <v>23</v>
      </c>
      <c r="D54" t="s">
        <v>24</v>
      </c>
      <c r="E54" t="s">
        <v>25</v>
      </c>
      <c r="F54" t="s">
        <v>26</v>
      </c>
      <c r="G54" t="s">
        <v>27</v>
      </c>
      <c r="H54">
        <f>C54*1</f>
        <v>15</v>
      </c>
      <c r="I54">
        <f>E54*-1</f>
        <v>13.65</v>
      </c>
    </row>
    <row r="55" spans="1:9" x14ac:dyDescent="0.35">
      <c r="A55" t="s">
        <v>46</v>
      </c>
      <c r="B55" t="s">
        <v>47</v>
      </c>
      <c r="C55" t="s">
        <v>48</v>
      </c>
      <c r="D55" t="s">
        <v>49</v>
      </c>
      <c r="E55" t="s">
        <v>50</v>
      </c>
      <c r="F55" t="s">
        <v>51</v>
      </c>
      <c r="G55" t="s">
        <v>52</v>
      </c>
      <c r="H55">
        <f>C55*1</f>
        <v>13</v>
      </c>
      <c r="I55">
        <f>E55*-1</f>
        <v>14.99</v>
      </c>
    </row>
  </sheetData>
  <sortState xmlns:xlrd2="http://schemas.microsoft.com/office/spreadsheetml/2017/richdata2" ref="A3:I56">
    <sortCondition ref="I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FF16-C73B-40E3-B3A3-82D06491386D}">
  <dimension ref="A1:K64"/>
  <sheetViews>
    <sheetView topLeftCell="A49" workbookViewId="0">
      <selection activeCell="C68" sqref="C68"/>
    </sheetView>
  </sheetViews>
  <sheetFormatPr defaultRowHeight="14.5" x14ac:dyDescent="0.35"/>
  <sheetData>
    <row r="1" spans="1:11" x14ac:dyDescent="0.35">
      <c r="A1" t="s">
        <v>262</v>
      </c>
      <c r="B1" t="s">
        <v>263</v>
      </c>
      <c r="C1" t="s">
        <v>264</v>
      </c>
      <c r="D1" t="s">
        <v>265</v>
      </c>
      <c r="E1" t="s">
        <v>266</v>
      </c>
      <c r="F1" t="s">
        <v>267</v>
      </c>
      <c r="G1" t="s">
        <v>268</v>
      </c>
      <c r="H1" t="s">
        <v>269</v>
      </c>
      <c r="J1" t="s">
        <v>270</v>
      </c>
      <c r="K1">
        <f>COUNT(C2:C54)</f>
        <v>53</v>
      </c>
    </row>
    <row r="2" spans="1:11" x14ac:dyDescent="0.35">
      <c r="A2">
        <v>1</v>
      </c>
      <c r="B2" t="s">
        <v>63</v>
      </c>
      <c r="C2">
        <v>1</v>
      </c>
      <c r="D2">
        <f t="shared" ref="D2:D54" si="0">LOG(C2)</f>
        <v>0</v>
      </c>
      <c r="E2">
        <f t="shared" ref="E2:E54" si="1">(D2-$K$3)^2</f>
        <v>0.31248821156063883</v>
      </c>
      <c r="F2">
        <f t="shared" ref="F2:F54" si="2">(D2-$K$3)^3</f>
        <v>-0.17468292592848367</v>
      </c>
      <c r="G2">
        <f t="shared" ref="G2:G54" si="3">($K$1+1)/A2</f>
        <v>54</v>
      </c>
      <c r="H2">
        <f t="shared" ref="H2:H54" si="4">1/G2</f>
        <v>1.8518518518518517E-2</v>
      </c>
      <c r="J2" t="s">
        <v>271</v>
      </c>
      <c r="K2">
        <f>AVERAGE(C2:C54)</f>
        <v>4.4905660377358494</v>
      </c>
    </row>
    <row r="3" spans="1:11" x14ac:dyDescent="0.35">
      <c r="A3">
        <v>2</v>
      </c>
      <c r="B3" t="s">
        <v>179</v>
      </c>
      <c r="C3">
        <v>1</v>
      </c>
      <c r="D3">
        <f t="shared" si="0"/>
        <v>0</v>
      </c>
      <c r="E3">
        <f t="shared" si="1"/>
        <v>0.31248821156063883</v>
      </c>
      <c r="F3">
        <f t="shared" si="2"/>
        <v>-0.17468292592848367</v>
      </c>
      <c r="G3">
        <f t="shared" si="3"/>
        <v>27</v>
      </c>
      <c r="H3">
        <f t="shared" si="4"/>
        <v>3.7037037037037035E-2</v>
      </c>
      <c r="J3" t="s">
        <v>272</v>
      </c>
      <c r="K3">
        <f>AVERAGE(D2:D54)</f>
        <v>0.55900645037480456</v>
      </c>
    </row>
    <row r="4" spans="1:11" x14ac:dyDescent="0.35">
      <c r="A4">
        <v>3</v>
      </c>
      <c r="B4" t="s">
        <v>224</v>
      </c>
      <c r="C4">
        <v>1</v>
      </c>
      <c r="D4">
        <f t="shared" si="0"/>
        <v>0</v>
      </c>
      <c r="E4">
        <f t="shared" si="1"/>
        <v>0.31248821156063883</v>
      </c>
      <c r="F4">
        <f t="shared" si="2"/>
        <v>-0.17468292592848367</v>
      </c>
      <c r="G4">
        <f t="shared" si="3"/>
        <v>18</v>
      </c>
      <c r="H4">
        <f t="shared" si="4"/>
        <v>5.5555555555555552E-2</v>
      </c>
      <c r="J4" t="s">
        <v>273</v>
      </c>
      <c r="K4">
        <f>SUM(E2:E54)</f>
        <v>4.1647863698258885</v>
      </c>
    </row>
    <row r="5" spans="1:11" x14ac:dyDescent="0.35">
      <c r="A5">
        <v>4</v>
      </c>
      <c r="B5" t="s">
        <v>15</v>
      </c>
      <c r="C5">
        <v>2</v>
      </c>
      <c r="D5">
        <f t="shared" si="0"/>
        <v>0.3010299956639812</v>
      </c>
      <c r="E5">
        <f t="shared" si="1"/>
        <v>6.6551851185165503E-2</v>
      </c>
      <c r="F5">
        <f t="shared" si="2"/>
        <v>-1.7168810623191304E-2</v>
      </c>
      <c r="G5">
        <f t="shared" si="3"/>
        <v>13.5</v>
      </c>
      <c r="H5">
        <f t="shared" si="4"/>
        <v>7.407407407407407E-2</v>
      </c>
      <c r="J5" t="s">
        <v>274</v>
      </c>
      <c r="K5">
        <f>SUM(F2:F54)</f>
        <v>0.248222361237007</v>
      </c>
    </row>
    <row r="6" spans="1:11" x14ac:dyDescent="0.35">
      <c r="A6">
        <v>5</v>
      </c>
      <c r="B6" t="s">
        <v>35</v>
      </c>
      <c r="C6">
        <v>2</v>
      </c>
      <c r="D6">
        <f t="shared" si="0"/>
        <v>0.3010299956639812</v>
      </c>
      <c r="E6">
        <f t="shared" si="1"/>
        <v>6.6551851185165503E-2</v>
      </c>
      <c r="F6">
        <f t="shared" si="2"/>
        <v>-1.7168810623191304E-2</v>
      </c>
      <c r="G6">
        <f t="shared" si="3"/>
        <v>10.8</v>
      </c>
      <c r="H6">
        <f t="shared" si="4"/>
        <v>9.2592592592592587E-2</v>
      </c>
      <c r="J6" t="s">
        <v>275</v>
      </c>
      <c r="K6">
        <f>VAR(D2:D54)</f>
        <v>8.0092045573574744E-2</v>
      </c>
    </row>
    <row r="7" spans="1:11" x14ac:dyDescent="0.35">
      <c r="A7">
        <v>6</v>
      </c>
      <c r="B7" t="s">
        <v>60</v>
      </c>
      <c r="C7">
        <v>2</v>
      </c>
      <c r="D7">
        <f t="shared" si="0"/>
        <v>0.3010299956639812</v>
      </c>
      <c r="E7">
        <f t="shared" si="1"/>
        <v>6.6551851185165503E-2</v>
      </c>
      <c r="F7">
        <f t="shared" si="2"/>
        <v>-1.7168810623191304E-2</v>
      </c>
      <c r="G7">
        <f t="shared" si="3"/>
        <v>9</v>
      </c>
      <c r="H7">
        <f t="shared" si="4"/>
        <v>0.1111111111111111</v>
      </c>
      <c r="J7" t="s">
        <v>276</v>
      </c>
      <c r="K7">
        <f>STDEV(D2:D54)</f>
        <v>0.28300538082088605</v>
      </c>
    </row>
    <row r="8" spans="1:11" x14ac:dyDescent="0.35">
      <c r="A8">
        <v>7</v>
      </c>
      <c r="B8" t="s">
        <v>66</v>
      </c>
      <c r="C8">
        <v>2</v>
      </c>
      <c r="D8">
        <f t="shared" si="0"/>
        <v>0.3010299956639812</v>
      </c>
      <c r="E8">
        <f t="shared" si="1"/>
        <v>6.6551851185165503E-2</v>
      </c>
      <c r="F8">
        <f t="shared" si="2"/>
        <v>-1.7168810623191304E-2</v>
      </c>
      <c r="G8">
        <f t="shared" si="3"/>
        <v>7.7142857142857144</v>
      </c>
      <c r="H8">
        <f t="shared" si="4"/>
        <v>0.12962962962962962</v>
      </c>
      <c r="J8" t="s">
        <v>277</v>
      </c>
      <c r="K8">
        <f>SKEW(D2:D54)</f>
        <v>0.21885636096742053</v>
      </c>
    </row>
    <row r="9" spans="1:11" x14ac:dyDescent="0.35">
      <c r="A9">
        <v>8</v>
      </c>
      <c r="B9" t="s">
        <v>95</v>
      </c>
      <c r="C9">
        <v>2</v>
      </c>
      <c r="D9">
        <f t="shared" si="0"/>
        <v>0.3010299956639812</v>
      </c>
      <c r="E9">
        <f t="shared" si="1"/>
        <v>6.6551851185165503E-2</v>
      </c>
      <c r="F9">
        <f t="shared" si="2"/>
        <v>-1.7168810623191304E-2</v>
      </c>
      <c r="G9">
        <f t="shared" si="3"/>
        <v>6.75</v>
      </c>
      <c r="H9">
        <f t="shared" si="4"/>
        <v>0.14814814814814814</v>
      </c>
      <c r="J9" t="s">
        <v>278</v>
      </c>
      <c r="K9">
        <v>0.2</v>
      </c>
    </row>
    <row r="10" spans="1:11" x14ac:dyDescent="0.35">
      <c r="A10">
        <v>9</v>
      </c>
      <c r="B10" t="s">
        <v>100</v>
      </c>
      <c r="C10">
        <v>2</v>
      </c>
      <c r="D10">
        <f t="shared" si="0"/>
        <v>0.3010299956639812</v>
      </c>
      <c r="E10">
        <f t="shared" si="1"/>
        <v>6.6551851185165503E-2</v>
      </c>
      <c r="F10">
        <f t="shared" si="2"/>
        <v>-1.7168810623191304E-2</v>
      </c>
      <c r="G10">
        <f t="shared" si="3"/>
        <v>6</v>
      </c>
      <c r="H10">
        <f t="shared" si="4"/>
        <v>0.16666666666666666</v>
      </c>
      <c r="J10" t="s">
        <v>279</v>
      </c>
      <c r="K10">
        <v>0.3</v>
      </c>
    </row>
    <row r="11" spans="1:11" x14ac:dyDescent="0.35">
      <c r="A11">
        <v>10</v>
      </c>
      <c r="B11" t="s">
        <v>166</v>
      </c>
      <c r="C11">
        <v>2</v>
      </c>
      <c r="D11">
        <f t="shared" si="0"/>
        <v>0.3010299956639812</v>
      </c>
      <c r="E11">
        <f t="shared" si="1"/>
        <v>6.6551851185165503E-2</v>
      </c>
      <c r="F11">
        <f t="shared" si="2"/>
        <v>-1.7168810623191304E-2</v>
      </c>
      <c r="G11">
        <f t="shared" si="3"/>
        <v>5.4</v>
      </c>
      <c r="H11">
        <f t="shared" si="4"/>
        <v>0.18518518518518517</v>
      </c>
    </row>
    <row r="12" spans="1:11" x14ac:dyDescent="0.35">
      <c r="A12">
        <v>11</v>
      </c>
      <c r="B12" t="s">
        <v>185</v>
      </c>
      <c r="C12">
        <v>2</v>
      </c>
      <c r="D12">
        <f t="shared" si="0"/>
        <v>0.3010299956639812</v>
      </c>
      <c r="E12">
        <f t="shared" si="1"/>
        <v>6.6551851185165503E-2</v>
      </c>
      <c r="F12">
        <f t="shared" si="2"/>
        <v>-1.7168810623191304E-2</v>
      </c>
      <c r="G12">
        <f t="shared" si="3"/>
        <v>4.9090909090909092</v>
      </c>
      <c r="H12">
        <f t="shared" si="4"/>
        <v>0.20370370370370369</v>
      </c>
    </row>
    <row r="13" spans="1:11" x14ac:dyDescent="0.35">
      <c r="A13">
        <v>12</v>
      </c>
      <c r="B13" t="s">
        <v>189</v>
      </c>
      <c r="C13">
        <v>2</v>
      </c>
      <c r="D13">
        <f t="shared" si="0"/>
        <v>0.3010299956639812</v>
      </c>
      <c r="E13">
        <f t="shared" si="1"/>
        <v>6.6551851185165503E-2</v>
      </c>
      <c r="F13">
        <f t="shared" si="2"/>
        <v>-1.7168810623191304E-2</v>
      </c>
      <c r="G13">
        <f t="shared" si="3"/>
        <v>4.5</v>
      </c>
      <c r="H13">
        <f t="shared" si="4"/>
        <v>0.22222222222222221</v>
      </c>
    </row>
    <row r="14" spans="1:11" x14ac:dyDescent="0.35">
      <c r="A14">
        <v>13</v>
      </c>
      <c r="B14" t="s">
        <v>192</v>
      </c>
      <c r="C14">
        <v>2</v>
      </c>
      <c r="D14">
        <f t="shared" si="0"/>
        <v>0.3010299956639812</v>
      </c>
      <c r="E14">
        <f t="shared" si="1"/>
        <v>6.6551851185165503E-2</v>
      </c>
      <c r="F14">
        <f t="shared" si="2"/>
        <v>-1.7168810623191304E-2</v>
      </c>
      <c r="G14">
        <f t="shared" si="3"/>
        <v>4.1538461538461542</v>
      </c>
      <c r="H14">
        <f t="shared" si="4"/>
        <v>0.24074074074074073</v>
      </c>
    </row>
    <row r="15" spans="1:11" x14ac:dyDescent="0.35">
      <c r="A15">
        <v>14</v>
      </c>
      <c r="B15" t="s">
        <v>213</v>
      </c>
      <c r="C15">
        <v>2</v>
      </c>
      <c r="D15">
        <f t="shared" si="0"/>
        <v>0.3010299956639812</v>
      </c>
      <c r="E15">
        <f t="shared" si="1"/>
        <v>6.6551851185165503E-2</v>
      </c>
      <c r="F15">
        <f t="shared" si="2"/>
        <v>-1.7168810623191304E-2</v>
      </c>
      <c r="G15">
        <f t="shared" si="3"/>
        <v>3.8571428571428572</v>
      </c>
      <c r="H15">
        <f t="shared" si="4"/>
        <v>0.25925925925925924</v>
      </c>
    </row>
    <row r="16" spans="1:11" x14ac:dyDescent="0.35">
      <c r="A16">
        <v>15</v>
      </c>
      <c r="B16" t="s">
        <v>217</v>
      </c>
      <c r="C16">
        <v>2</v>
      </c>
      <c r="D16">
        <f t="shared" si="0"/>
        <v>0.3010299956639812</v>
      </c>
      <c r="E16">
        <f t="shared" si="1"/>
        <v>6.6551851185165503E-2</v>
      </c>
      <c r="F16">
        <f t="shared" si="2"/>
        <v>-1.7168810623191304E-2</v>
      </c>
      <c r="G16">
        <f t="shared" si="3"/>
        <v>3.6</v>
      </c>
      <c r="H16">
        <f t="shared" si="4"/>
        <v>0.27777777777777779</v>
      </c>
    </row>
    <row r="17" spans="1:8" x14ac:dyDescent="0.35">
      <c r="A17">
        <v>16</v>
      </c>
      <c r="B17" t="s">
        <v>246</v>
      </c>
      <c r="C17">
        <v>2</v>
      </c>
      <c r="D17">
        <f t="shared" si="0"/>
        <v>0.3010299956639812</v>
      </c>
      <c r="E17">
        <f t="shared" si="1"/>
        <v>6.6551851185165503E-2</v>
      </c>
      <c r="F17">
        <f t="shared" si="2"/>
        <v>-1.7168810623191304E-2</v>
      </c>
      <c r="G17">
        <f t="shared" si="3"/>
        <v>3.375</v>
      </c>
      <c r="H17">
        <f t="shared" si="4"/>
        <v>0.29629629629629628</v>
      </c>
    </row>
    <row r="18" spans="1:8" x14ac:dyDescent="0.35">
      <c r="A18">
        <v>17</v>
      </c>
      <c r="B18" t="s">
        <v>253</v>
      </c>
      <c r="C18">
        <v>2</v>
      </c>
      <c r="D18">
        <f t="shared" si="0"/>
        <v>0.3010299956639812</v>
      </c>
      <c r="E18">
        <f t="shared" si="1"/>
        <v>6.6551851185165503E-2</v>
      </c>
      <c r="F18">
        <f t="shared" si="2"/>
        <v>-1.7168810623191304E-2</v>
      </c>
      <c r="G18">
        <f t="shared" si="3"/>
        <v>3.1764705882352939</v>
      </c>
      <c r="H18">
        <f t="shared" si="4"/>
        <v>0.31481481481481483</v>
      </c>
    </row>
    <row r="19" spans="1:8" x14ac:dyDescent="0.35">
      <c r="A19">
        <v>18</v>
      </c>
      <c r="B19" t="s">
        <v>53</v>
      </c>
      <c r="C19">
        <v>3</v>
      </c>
      <c r="D19">
        <f t="shared" si="0"/>
        <v>0.47712125471966244</v>
      </c>
      <c r="E19">
        <f t="shared" si="1"/>
        <v>6.705185267480907E-3</v>
      </c>
      <c r="F19">
        <f t="shared" si="2"/>
        <v>-5.4905540753165058E-4</v>
      </c>
      <c r="G19">
        <f t="shared" si="3"/>
        <v>3</v>
      </c>
      <c r="H19">
        <f t="shared" si="4"/>
        <v>0.33333333333333331</v>
      </c>
    </row>
    <row r="20" spans="1:8" x14ac:dyDescent="0.35">
      <c r="A20">
        <v>19</v>
      </c>
      <c r="B20" t="s">
        <v>82</v>
      </c>
      <c r="C20">
        <v>3</v>
      </c>
      <c r="D20">
        <f t="shared" si="0"/>
        <v>0.47712125471966244</v>
      </c>
      <c r="E20">
        <f t="shared" si="1"/>
        <v>6.705185267480907E-3</v>
      </c>
      <c r="F20">
        <f t="shared" si="2"/>
        <v>-5.4905540753165058E-4</v>
      </c>
      <c r="G20">
        <f t="shared" si="3"/>
        <v>2.8421052631578947</v>
      </c>
      <c r="H20">
        <f t="shared" si="4"/>
        <v>0.35185185185185186</v>
      </c>
    </row>
    <row r="21" spans="1:8" x14ac:dyDescent="0.35">
      <c r="A21">
        <v>20</v>
      </c>
      <c r="B21" t="s">
        <v>119</v>
      </c>
      <c r="C21">
        <v>3</v>
      </c>
      <c r="D21">
        <f t="shared" si="0"/>
        <v>0.47712125471966244</v>
      </c>
      <c r="E21">
        <f t="shared" si="1"/>
        <v>6.705185267480907E-3</v>
      </c>
      <c r="F21">
        <f t="shared" si="2"/>
        <v>-5.4905540753165058E-4</v>
      </c>
      <c r="G21">
        <f t="shared" si="3"/>
        <v>2.7</v>
      </c>
      <c r="H21">
        <f t="shared" si="4"/>
        <v>0.37037037037037035</v>
      </c>
    </row>
    <row r="22" spans="1:8" x14ac:dyDescent="0.35">
      <c r="A22">
        <v>21</v>
      </c>
      <c r="B22" t="s">
        <v>125</v>
      </c>
      <c r="C22">
        <v>3</v>
      </c>
      <c r="D22">
        <f t="shared" si="0"/>
        <v>0.47712125471966244</v>
      </c>
      <c r="E22">
        <f t="shared" si="1"/>
        <v>6.705185267480907E-3</v>
      </c>
      <c r="F22">
        <f t="shared" si="2"/>
        <v>-5.4905540753165058E-4</v>
      </c>
      <c r="G22">
        <f t="shared" si="3"/>
        <v>2.5714285714285716</v>
      </c>
      <c r="H22">
        <f t="shared" si="4"/>
        <v>0.38888888888888884</v>
      </c>
    </row>
    <row r="23" spans="1:8" x14ac:dyDescent="0.35">
      <c r="A23">
        <v>22</v>
      </c>
      <c r="B23" t="s">
        <v>145</v>
      </c>
      <c r="C23">
        <v>3</v>
      </c>
      <c r="D23">
        <f t="shared" si="0"/>
        <v>0.47712125471966244</v>
      </c>
      <c r="E23">
        <f t="shared" si="1"/>
        <v>6.705185267480907E-3</v>
      </c>
      <c r="F23">
        <f t="shared" si="2"/>
        <v>-5.4905540753165058E-4</v>
      </c>
      <c r="G23">
        <f t="shared" si="3"/>
        <v>2.4545454545454546</v>
      </c>
      <c r="H23">
        <f t="shared" si="4"/>
        <v>0.40740740740740738</v>
      </c>
    </row>
    <row r="24" spans="1:8" x14ac:dyDescent="0.35">
      <c r="A24">
        <v>23</v>
      </c>
      <c r="B24" t="s">
        <v>169</v>
      </c>
      <c r="C24">
        <v>3</v>
      </c>
      <c r="D24">
        <f t="shared" si="0"/>
        <v>0.47712125471966244</v>
      </c>
      <c r="E24">
        <f t="shared" si="1"/>
        <v>6.705185267480907E-3</v>
      </c>
      <c r="F24">
        <f t="shared" si="2"/>
        <v>-5.4905540753165058E-4</v>
      </c>
      <c r="G24">
        <f t="shared" si="3"/>
        <v>2.347826086956522</v>
      </c>
      <c r="H24">
        <f t="shared" si="4"/>
        <v>0.42592592592592587</v>
      </c>
    </row>
    <row r="25" spans="1:8" x14ac:dyDescent="0.35">
      <c r="A25">
        <v>24</v>
      </c>
      <c r="B25" t="s">
        <v>174</v>
      </c>
      <c r="C25">
        <v>3</v>
      </c>
      <c r="D25">
        <f t="shared" si="0"/>
        <v>0.47712125471966244</v>
      </c>
      <c r="E25">
        <f t="shared" si="1"/>
        <v>6.705185267480907E-3</v>
      </c>
      <c r="F25">
        <f t="shared" si="2"/>
        <v>-5.4905540753165058E-4</v>
      </c>
      <c r="G25">
        <f t="shared" si="3"/>
        <v>2.25</v>
      </c>
      <c r="H25">
        <f t="shared" si="4"/>
        <v>0.44444444444444442</v>
      </c>
    </row>
    <row r="26" spans="1:8" x14ac:dyDescent="0.35">
      <c r="A26">
        <v>25</v>
      </c>
      <c r="B26" t="s">
        <v>222</v>
      </c>
      <c r="C26">
        <v>3</v>
      </c>
      <c r="D26">
        <f t="shared" si="0"/>
        <v>0.47712125471966244</v>
      </c>
      <c r="E26">
        <f t="shared" si="1"/>
        <v>6.705185267480907E-3</v>
      </c>
      <c r="F26">
        <f t="shared" si="2"/>
        <v>-5.4905540753165058E-4</v>
      </c>
      <c r="G26">
        <f t="shared" si="3"/>
        <v>2.16</v>
      </c>
      <c r="H26">
        <f t="shared" si="4"/>
        <v>0.46296296296296291</v>
      </c>
    </row>
    <row r="27" spans="1:8" x14ac:dyDescent="0.35">
      <c r="A27">
        <v>26</v>
      </c>
      <c r="B27" t="s">
        <v>236</v>
      </c>
      <c r="C27">
        <v>3</v>
      </c>
      <c r="D27">
        <f t="shared" si="0"/>
        <v>0.47712125471966244</v>
      </c>
      <c r="E27">
        <f t="shared" si="1"/>
        <v>6.705185267480907E-3</v>
      </c>
      <c r="F27">
        <f t="shared" si="2"/>
        <v>-5.4905540753165058E-4</v>
      </c>
      <c r="G27">
        <f t="shared" si="3"/>
        <v>2.0769230769230771</v>
      </c>
      <c r="H27">
        <f t="shared" si="4"/>
        <v>0.48148148148148145</v>
      </c>
    </row>
    <row r="28" spans="1:8" x14ac:dyDescent="0.35">
      <c r="A28">
        <v>27</v>
      </c>
      <c r="B28" t="s">
        <v>248</v>
      </c>
      <c r="C28">
        <v>3</v>
      </c>
      <c r="D28">
        <f t="shared" si="0"/>
        <v>0.47712125471966244</v>
      </c>
      <c r="E28">
        <f t="shared" si="1"/>
        <v>6.705185267480907E-3</v>
      </c>
      <c r="F28">
        <f t="shared" si="2"/>
        <v>-5.4905540753165058E-4</v>
      </c>
      <c r="G28">
        <f t="shared" si="3"/>
        <v>2</v>
      </c>
      <c r="H28">
        <f t="shared" si="4"/>
        <v>0.5</v>
      </c>
    </row>
    <row r="29" spans="1:8" x14ac:dyDescent="0.35">
      <c r="A29">
        <v>28</v>
      </c>
      <c r="B29" t="s">
        <v>8</v>
      </c>
      <c r="C29">
        <v>4</v>
      </c>
      <c r="D29">
        <f t="shared" si="0"/>
        <v>0.6020599913279624</v>
      </c>
      <c r="E29">
        <f t="shared" si="1"/>
        <v>1.8536073886052387E-3</v>
      </c>
      <c r="F29">
        <f t="shared" si="2"/>
        <v>7.9804361616391586E-5</v>
      </c>
      <c r="G29">
        <f t="shared" si="3"/>
        <v>1.9285714285714286</v>
      </c>
      <c r="H29">
        <f t="shared" si="4"/>
        <v>0.51851851851851849</v>
      </c>
    </row>
    <row r="30" spans="1:8" x14ac:dyDescent="0.35">
      <c r="A30">
        <v>29</v>
      </c>
      <c r="B30" t="s">
        <v>103</v>
      </c>
      <c r="C30">
        <v>4</v>
      </c>
      <c r="D30">
        <f t="shared" si="0"/>
        <v>0.6020599913279624</v>
      </c>
      <c r="E30">
        <f t="shared" si="1"/>
        <v>1.8536073886052387E-3</v>
      </c>
      <c r="F30">
        <f t="shared" si="2"/>
        <v>7.9804361616391586E-5</v>
      </c>
      <c r="G30">
        <f t="shared" si="3"/>
        <v>1.8620689655172413</v>
      </c>
      <c r="H30">
        <f t="shared" si="4"/>
        <v>0.53703703703703709</v>
      </c>
    </row>
    <row r="31" spans="1:8" x14ac:dyDescent="0.35">
      <c r="A31">
        <v>30</v>
      </c>
      <c r="B31" t="s">
        <v>130</v>
      </c>
      <c r="C31">
        <v>4</v>
      </c>
      <c r="D31">
        <f t="shared" si="0"/>
        <v>0.6020599913279624</v>
      </c>
      <c r="E31">
        <f t="shared" si="1"/>
        <v>1.8536073886052387E-3</v>
      </c>
      <c r="F31">
        <f t="shared" si="2"/>
        <v>7.9804361616391586E-5</v>
      </c>
      <c r="G31">
        <f t="shared" si="3"/>
        <v>1.8</v>
      </c>
      <c r="H31">
        <f t="shared" si="4"/>
        <v>0.55555555555555558</v>
      </c>
    </row>
    <row r="32" spans="1:8" x14ac:dyDescent="0.35">
      <c r="A32">
        <v>31</v>
      </c>
      <c r="B32" t="s">
        <v>182</v>
      </c>
      <c r="C32">
        <v>4</v>
      </c>
      <c r="D32">
        <f t="shared" si="0"/>
        <v>0.6020599913279624</v>
      </c>
      <c r="E32">
        <f t="shared" si="1"/>
        <v>1.8536073886052387E-3</v>
      </c>
      <c r="F32">
        <f t="shared" si="2"/>
        <v>7.9804361616391586E-5</v>
      </c>
      <c r="G32">
        <f t="shared" si="3"/>
        <v>1.7419354838709677</v>
      </c>
      <c r="H32">
        <f t="shared" si="4"/>
        <v>0.57407407407407407</v>
      </c>
    </row>
    <row r="33" spans="1:8" x14ac:dyDescent="0.35">
      <c r="A33">
        <v>32</v>
      </c>
      <c r="B33" t="s">
        <v>196</v>
      </c>
      <c r="C33">
        <v>4</v>
      </c>
      <c r="D33">
        <f t="shared" si="0"/>
        <v>0.6020599913279624</v>
      </c>
      <c r="E33">
        <f t="shared" si="1"/>
        <v>1.8536073886052387E-3</v>
      </c>
      <c r="F33">
        <f t="shared" si="2"/>
        <v>7.9804361616391586E-5</v>
      </c>
      <c r="G33">
        <f t="shared" si="3"/>
        <v>1.6875</v>
      </c>
      <c r="H33">
        <f t="shared" si="4"/>
        <v>0.59259259259259256</v>
      </c>
    </row>
    <row r="34" spans="1:8" x14ac:dyDescent="0.35">
      <c r="A34">
        <v>33</v>
      </c>
      <c r="B34" t="s">
        <v>240</v>
      </c>
      <c r="C34">
        <v>4</v>
      </c>
      <c r="D34">
        <f t="shared" si="0"/>
        <v>0.6020599913279624</v>
      </c>
      <c r="E34">
        <f t="shared" si="1"/>
        <v>1.8536073886052387E-3</v>
      </c>
      <c r="F34">
        <f t="shared" si="2"/>
        <v>7.9804361616391586E-5</v>
      </c>
      <c r="G34">
        <f t="shared" si="3"/>
        <v>1.6363636363636365</v>
      </c>
      <c r="H34">
        <f t="shared" si="4"/>
        <v>0.61111111111111105</v>
      </c>
    </row>
    <row r="35" spans="1:8" x14ac:dyDescent="0.35">
      <c r="A35">
        <v>34</v>
      </c>
      <c r="B35" t="s">
        <v>28</v>
      </c>
      <c r="C35">
        <v>5</v>
      </c>
      <c r="D35">
        <f t="shared" si="0"/>
        <v>0.69897000433601886</v>
      </c>
      <c r="E35">
        <f t="shared" si="1"/>
        <v>1.9589796437453746E-2</v>
      </c>
      <c r="F35">
        <f t="shared" si="2"/>
        <v>2.7418575307627609E-3</v>
      </c>
      <c r="G35">
        <f t="shared" si="3"/>
        <v>1.588235294117647</v>
      </c>
      <c r="H35">
        <f t="shared" si="4"/>
        <v>0.62962962962962965</v>
      </c>
    </row>
    <row r="36" spans="1:8" x14ac:dyDescent="0.35">
      <c r="A36">
        <v>35</v>
      </c>
      <c r="B36" t="s">
        <v>70</v>
      </c>
      <c r="C36">
        <v>5</v>
      </c>
      <c r="D36">
        <f t="shared" si="0"/>
        <v>0.69897000433601886</v>
      </c>
      <c r="E36">
        <f t="shared" si="1"/>
        <v>1.9589796437453746E-2</v>
      </c>
      <c r="F36">
        <f t="shared" si="2"/>
        <v>2.7418575307627609E-3</v>
      </c>
      <c r="G36">
        <f t="shared" si="3"/>
        <v>1.5428571428571429</v>
      </c>
      <c r="H36">
        <f t="shared" si="4"/>
        <v>0.64814814814814814</v>
      </c>
    </row>
    <row r="37" spans="1:8" x14ac:dyDescent="0.35">
      <c r="A37">
        <v>36</v>
      </c>
      <c r="B37" t="s">
        <v>76</v>
      </c>
      <c r="C37">
        <v>5</v>
      </c>
      <c r="D37">
        <f t="shared" si="0"/>
        <v>0.69897000433601886</v>
      </c>
      <c r="E37">
        <f t="shared" si="1"/>
        <v>1.9589796437453746E-2</v>
      </c>
      <c r="F37">
        <f t="shared" si="2"/>
        <v>2.7418575307627609E-3</v>
      </c>
      <c r="G37">
        <f t="shared" si="3"/>
        <v>1.5</v>
      </c>
      <c r="H37">
        <f t="shared" si="4"/>
        <v>0.66666666666666663</v>
      </c>
    </row>
    <row r="38" spans="1:8" x14ac:dyDescent="0.35">
      <c r="A38">
        <v>37</v>
      </c>
      <c r="B38" t="s">
        <v>113</v>
      </c>
      <c r="C38">
        <v>5</v>
      </c>
      <c r="D38">
        <f t="shared" si="0"/>
        <v>0.69897000433601886</v>
      </c>
      <c r="E38">
        <f t="shared" si="1"/>
        <v>1.9589796437453746E-2</v>
      </c>
      <c r="F38">
        <f t="shared" si="2"/>
        <v>2.7418575307627609E-3</v>
      </c>
      <c r="G38">
        <f t="shared" si="3"/>
        <v>1.4594594594594594</v>
      </c>
      <c r="H38">
        <f t="shared" si="4"/>
        <v>0.68518518518518523</v>
      </c>
    </row>
    <row r="39" spans="1:8" x14ac:dyDescent="0.35">
      <c r="A39">
        <v>38</v>
      </c>
      <c r="B39" t="s">
        <v>151</v>
      </c>
      <c r="C39">
        <v>5</v>
      </c>
      <c r="D39">
        <f t="shared" si="0"/>
        <v>0.69897000433601886</v>
      </c>
      <c r="E39">
        <f t="shared" si="1"/>
        <v>1.9589796437453746E-2</v>
      </c>
      <c r="F39">
        <f t="shared" si="2"/>
        <v>2.7418575307627609E-3</v>
      </c>
      <c r="G39">
        <f t="shared" si="3"/>
        <v>1.4210526315789473</v>
      </c>
      <c r="H39">
        <f t="shared" si="4"/>
        <v>0.70370370370370372</v>
      </c>
    </row>
    <row r="40" spans="1:8" x14ac:dyDescent="0.35">
      <c r="A40">
        <v>39</v>
      </c>
      <c r="B40" t="s">
        <v>227</v>
      </c>
      <c r="C40">
        <v>5</v>
      </c>
      <c r="D40">
        <f t="shared" si="0"/>
        <v>0.69897000433601886</v>
      </c>
      <c r="E40">
        <f t="shared" si="1"/>
        <v>1.9589796437453746E-2</v>
      </c>
      <c r="F40">
        <f t="shared" si="2"/>
        <v>2.7418575307627609E-3</v>
      </c>
      <c r="G40">
        <f t="shared" si="3"/>
        <v>1.3846153846153846</v>
      </c>
      <c r="H40">
        <f t="shared" si="4"/>
        <v>0.72222222222222221</v>
      </c>
    </row>
    <row r="41" spans="1:8" x14ac:dyDescent="0.35">
      <c r="A41">
        <v>40</v>
      </c>
      <c r="B41" t="s">
        <v>233</v>
      </c>
      <c r="C41">
        <v>5</v>
      </c>
      <c r="D41">
        <f t="shared" si="0"/>
        <v>0.69897000433601886</v>
      </c>
      <c r="E41">
        <f t="shared" si="1"/>
        <v>1.9589796437453746E-2</v>
      </c>
      <c r="F41">
        <f t="shared" si="2"/>
        <v>2.7418575307627609E-3</v>
      </c>
      <c r="G41">
        <f t="shared" si="3"/>
        <v>1.35</v>
      </c>
      <c r="H41">
        <f t="shared" si="4"/>
        <v>0.7407407407407407</v>
      </c>
    </row>
    <row r="42" spans="1:8" x14ac:dyDescent="0.35">
      <c r="A42">
        <v>41</v>
      </c>
      <c r="B42" t="s">
        <v>161</v>
      </c>
      <c r="C42">
        <v>6</v>
      </c>
      <c r="D42">
        <f t="shared" si="0"/>
        <v>0.77815125038364363</v>
      </c>
      <c r="E42">
        <f t="shared" si="1"/>
        <v>4.802444337091407E-2</v>
      </c>
      <c r="F42">
        <f t="shared" si="2"/>
        <v>1.0524307038054782E-2</v>
      </c>
      <c r="G42">
        <f t="shared" si="3"/>
        <v>1.3170731707317074</v>
      </c>
      <c r="H42">
        <f t="shared" si="4"/>
        <v>0.75925925925925919</v>
      </c>
    </row>
    <row r="43" spans="1:8" x14ac:dyDescent="0.35">
      <c r="A43">
        <v>42</v>
      </c>
      <c r="B43" t="s">
        <v>200</v>
      </c>
      <c r="C43">
        <v>6</v>
      </c>
      <c r="D43">
        <f t="shared" si="0"/>
        <v>0.77815125038364363</v>
      </c>
      <c r="E43">
        <f t="shared" si="1"/>
        <v>4.802444337091407E-2</v>
      </c>
      <c r="F43">
        <f t="shared" si="2"/>
        <v>1.0524307038054782E-2</v>
      </c>
      <c r="G43">
        <f t="shared" si="3"/>
        <v>1.2857142857142858</v>
      </c>
      <c r="H43">
        <f t="shared" si="4"/>
        <v>0.77777777777777768</v>
      </c>
    </row>
    <row r="44" spans="1:8" x14ac:dyDescent="0.35">
      <c r="A44">
        <v>43</v>
      </c>
      <c r="B44" t="s">
        <v>257</v>
      </c>
      <c r="C44">
        <v>6</v>
      </c>
      <c r="D44">
        <f t="shared" si="0"/>
        <v>0.77815125038364363</v>
      </c>
      <c r="E44">
        <f t="shared" si="1"/>
        <v>4.802444337091407E-2</v>
      </c>
      <c r="F44">
        <f t="shared" si="2"/>
        <v>1.0524307038054782E-2</v>
      </c>
      <c r="G44">
        <f t="shared" si="3"/>
        <v>1.2558139534883721</v>
      </c>
      <c r="H44">
        <f t="shared" si="4"/>
        <v>0.79629629629629628</v>
      </c>
    </row>
    <row r="45" spans="1:8" x14ac:dyDescent="0.35">
      <c r="A45">
        <v>44</v>
      </c>
      <c r="B45" t="s">
        <v>140</v>
      </c>
      <c r="C45">
        <v>7</v>
      </c>
      <c r="D45">
        <f t="shared" si="0"/>
        <v>0.84509804001425681</v>
      </c>
      <c r="E45">
        <f t="shared" si="1"/>
        <v>8.184839766242874E-2</v>
      </c>
      <c r="F45">
        <f t="shared" si="2"/>
        <v>2.3416138196686268E-2</v>
      </c>
      <c r="G45">
        <f t="shared" si="3"/>
        <v>1.2272727272727273</v>
      </c>
      <c r="H45">
        <f t="shared" si="4"/>
        <v>0.81481481481481477</v>
      </c>
    </row>
    <row r="46" spans="1:8" x14ac:dyDescent="0.35">
      <c r="A46">
        <v>45</v>
      </c>
      <c r="B46" t="s">
        <v>156</v>
      </c>
      <c r="C46">
        <v>7</v>
      </c>
      <c r="D46">
        <f t="shared" si="0"/>
        <v>0.84509804001425681</v>
      </c>
      <c r="E46">
        <f t="shared" si="1"/>
        <v>8.184839766242874E-2</v>
      </c>
      <c r="F46">
        <f t="shared" si="2"/>
        <v>2.3416138196686268E-2</v>
      </c>
      <c r="G46">
        <f t="shared" si="3"/>
        <v>1.2</v>
      </c>
      <c r="H46">
        <f t="shared" si="4"/>
        <v>0.83333333333333337</v>
      </c>
    </row>
    <row r="47" spans="1:8" x14ac:dyDescent="0.35">
      <c r="A47">
        <v>46</v>
      </c>
      <c r="B47" t="s">
        <v>88</v>
      </c>
      <c r="C47">
        <v>8</v>
      </c>
      <c r="D47">
        <f t="shared" si="0"/>
        <v>0.90308998699194354</v>
      </c>
      <c r="E47">
        <f t="shared" si="1"/>
        <v>0.11839348017095802</v>
      </c>
      <c r="F47">
        <f t="shared" si="2"/>
        <v>4.0737247369634348E-2</v>
      </c>
      <c r="G47">
        <f t="shared" si="3"/>
        <v>1.173913043478261</v>
      </c>
      <c r="H47">
        <f t="shared" si="4"/>
        <v>0.85185185185185175</v>
      </c>
    </row>
    <row r="48" spans="1:8" x14ac:dyDescent="0.35">
      <c r="A48">
        <v>47</v>
      </c>
      <c r="B48" t="s">
        <v>135</v>
      </c>
      <c r="C48">
        <v>8</v>
      </c>
      <c r="D48">
        <f t="shared" si="0"/>
        <v>0.90308998699194354</v>
      </c>
      <c r="E48">
        <f t="shared" si="1"/>
        <v>0.11839348017095802</v>
      </c>
      <c r="F48">
        <f t="shared" si="2"/>
        <v>4.0737247369634348E-2</v>
      </c>
      <c r="G48">
        <f t="shared" si="3"/>
        <v>1.1489361702127661</v>
      </c>
      <c r="H48">
        <f t="shared" si="4"/>
        <v>0.87037037037037024</v>
      </c>
    </row>
    <row r="49" spans="1:8" x14ac:dyDescent="0.35">
      <c r="A49">
        <v>48</v>
      </c>
      <c r="B49" t="s">
        <v>206</v>
      </c>
      <c r="C49">
        <v>8</v>
      </c>
      <c r="D49">
        <f t="shared" si="0"/>
        <v>0.90308998699194354</v>
      </c>
      <c r="E49">
        <f t="shared" si="1"/>
        <v>0.11839348017095802</v>
      </c>
      <c r="F49">
        <f t="shared" si="2"/>
        <v>4.0737247369634348E-2</v>
      </c>
      <c r="G49">
        <f t="shared" si="3"/>
        <v>1.125</v>
      </c>
      <c r="H49">
        <f t="shared" si="4"/>
        <v>0.88888888888888884</v>
      </c>
    </row>
    <row r="50" spans="1:8" x14ac:dyDescent="0.35">
      <c r="A50">
        <v>49</v>
      </c>
      <c r="B50" t="s">
        <v>107</v>
      </c>
      <c r="C50">
        <v>9</v>
      </c>
      <c r="D50">
        <f t="shared" si="0"/>
        <v>0.95424250943932487</v>
      </c>
      <c r="E50">
        <f t="shared" si="1"/>
        <v>0.15621154238485299</v>
      </c>
      <c r="F50">
        <f t="shared" si="2"/>
        <v>6.1740434392579577E-2</v>
      </c>
      <c r="G50">
        <f t="shared" si="3"/>
        <v>1.1020408163265305</v>
      </c>
      <c r="H50">
        <f t="shared" si="4"/>
        <v>0.90740740740740755</v>
      </c>
    </row>
    <row r="51" spans="1:8" x14ac:dyDescent="0.35">
      <c r="A51">
        <v>50</v>
      </c>
      <c r="B51" t="s">
        <v>209</v>
      </c>
      <c r="C51">
        <v>9</v>
      </c>
      <c r="D51">
        <f t="shared" si="0"/>
        <v>0.95424250943932487</v>
      </c>
      <c r="E51">
        <f t="shared" si="1"/>
        <v>0.15621154238485299</v>
      </c>
      <c r="F51">
        <f t="shared" si="2"/>
        <v>6.1740434392579577E-2</v>
      </c>
      <c r="G51">
        <f t="shared" si="3"/>
        <v>1.08</v>
      </c>
      <c r="H51">
        <f t="shared" si="4"/>
        <v>0.92592592592592582</v>
      </c>
    </row>
    <row r="52" spans="1:8" x14ac:dyDescent="0.35">
      <c r="A52">
        <v>51</v>
      </c>
      <c r="B52" t="s">
        <v>46</v>
      </c>
      <c r="C52">
        <v>13</v>
      </c>
      <c r="D52">
        <f t="shared" si="0"/>
        <v>1.1139433523068367</v>
      </c>
      <c r="E52">
        <f t="shared" si="1"/>
        <v>0.30795496512592185</v>
      </c>
      <c r="F52">
        <f t="shared" si="2"/>
        <v>0.17089557428156607</v>
      </c>
      <c r="G52">
        <f t="shared" si="3"/>
        <v>1.0588235294117647</v>
      </c>
      <c r="H52">
        <f t="shared" si="4"/>
        <v>0.94444444444444442</v>
      </c>
    </row>
    <row r="53" spans="1:8" x14ac:dyDescent="0.35">
      <c r="A53">
        <v>52</v>
      </c>
      <c r="B53" t="s">
        <v>21</v>
      </c>
      <c r="C53">
        <v>15</v>
      </c>
      <c r="D53">
        <f t="shared" si="0"/>
        <v>1.1760912590556813</v>
      </c>
      <c r="E53">
        <f t="shared" si="1"/>
        <v>0.3807936611047143</v>
      </c>
      <c r="F53">
        <f t="shared" si="2"/>
        <v>0.23498198350969327</v>
      </c>
      <c r="G53">
        <f t="shared" si="3"/>
        <v>1.0384615384615385</v>
      </c>
      <c r="H53">
        <f t="shared" si="4"/>
        <v>0.96296296296296291</v>
      </c>
    </row>
    <row r="54" spans="1:8" x14ac:dyDescent="0.35">
      <c r="A54">
        <v>53</v>
      </c>
      <c r="B54" t="s">
        <v>39</v>
      </c>
      <c r="C54">
        <v>16</v>
      </c>
      <c r="D54">
        <f t="shared" si="0"/>
        <v>1.2041199826559248</v>
      </c>
      <c r="E54">
        <f t="shared" si="1"/>
        <v>0.41617146953222395</v>
      </c>
      <c r="F54">
        <f t="shared" si="2"/>
        <v>0.2684778467445576</v>
      </c>
      <c r="G54">
        <f t="shared" si="3"/>
        <v>1.0188679245283019</v>
      </c>
      <c r="H54">
        <f t="shared" si="4"/>
        <v>0.98148148148148151</v>
      </c>
    </row>
    <row r="57" spans="1:8" x14ac:dyDescent="0.35">
      <c r="B57" t="s">
        <v>280</v>
      </c>
      <c r="C57" t="s">
        <v>285</v>
      </c>
      <c r="D57" t="s">
        <v>286</v>
      </c>
      <c r="E57" t="s">
        <v>281</v>
      </c>
      <c r="F57" t="s">
        <v>282</v>
      </c>
      <c r="G57" t="s">
        <v>283</v>
      </c>
      <c r="H57" s="1" t="s">
        <v>284</v>
      </c>
    </row>
    <row r="58" spans="1:8" x14ac:dyDescent="0.35">
      <c r="B58">
        <v>2</v>
      </c>
      <c r="C58">
        <v>-3.3000000000000002E-2</v>
      </c>
      <c r="D58">
        <v>-0.05</v>
      </c>
      <c r="E58">
        <f>(C58-D58)/($K$9-$K$10)</f>
        <v>-0.17000000000000004</v>
      </c>
      <c r="F58" s="2">
        <f>C58+(E58*($K$8-$K$9))</f>
        <v>-3.6205581364461489E-2</v>
      </c>
      <c r="G58" s="2">
        <f t="shared" ref="G58:G64" si="5">$K$3+(F58*$K$7)</f>
        <v>0.54876007603291355</v>
      </c>
      <c r="H58" s="3">
        <f t="shared" ref="H58:H64" si="6">10^G58</f>
        <v>3.5380183090773385</v>
      </c>
    </row>
    <row r="59" spans="1:8" x14ac:dyDescent="0.35">
      <c r="B59">
        <v>5</v>
      </c>
      <c r="C59">
        <v>0.83</v>
      </c>
      <c r="D59">
        <v>0.82399999999999995</v>
      </c>
      <c r="E59">
        <f t="shared" ref="E59:E64" si="7">(C59-D59)/($K$9-$K$10)</f>
        <v>-6.0000000000000067E-2</v>
      </c>
      <c r="F59" s="2">
        <f t="shared" ref="F59:F64" si="8">C59+(E59*($K$8-$K$9))</f>
        <v>0.82886861834195469</v>
      </c>
      <c r="G59" s="2">
        <f t="shared" si="5"/>
        <v>0.79358072935915114</v>
      </c>
      <c r="H59" s="3">
        <f t="shared" si="6"/>
        <v>6.2169980243777418</v>
      </c>
    </row>
    <row r="60" spans="1:8" x14ac:dyDescent="0.35">
      <c r="B60">
        <v>10</v>
      </c>
      <c r="C60">
        <v>1.3009999999999999</v>
      </c>
      <c r="D60">
        <v>1.3089999999999999</v>
      </c>
      <c r="E60">
        <f t="shared" si="7"/>
        <v>8.0000000000000085E-2</v>
      </c>
      <c r="F60" s="2">
        <f t="shared" si="8"/>
        <v>1.3025085088773936</v>
      </c>
      <c r="G60" s="2">
        <f t="shared" si="5"/>
        <v>0.9276233669520958</v>
      </c>
      <c r="H60" s="3">
        <f t="shared" si="6"/>
        <v>8.464929919162401</v>
      </c>
    </row>
    <row r="61" spans="1:8" x14ac:dyDescent="0.35">
      <c r="B61">
        <v>25</v>
      </c>
      <c r="C61">
        <v>1.8180000000000001</v>
      </c>
      <c r="D61">
        <v>1.849</v>
      </c>
      <c r="E61">
        <f t="shared" si="7"/>
        <v>0.30999999999999922</v>
      </c>
      <c r="F61" s="2">
        <f t="shared" si="8"/>
        <v>1.8238454718999004</v>
      </c>
      <c r="G61" s="2">
        <f t="shared" si="5"/>
        <v>1.0751645327082846</v>
      </c>
      <c r="H61" s="3">
        <f t="shared" si="6"/>
        <v>11.889525774754114</v>
      </c>
    </row>
    <row r="62" spans="1:8" x14ac:dyDescent="0.35">
      <c r="B62">
        <v>50</v>
      </c>
      <c r="C62">
        <v>2.1589999999999998</v>
      </c>
      <c r="D62">
        <v>2.2109999999999999</v>
      </c>
      <c r="E62">
        <f t="shared" si="7"/>
        <v>0.52000000000000057</v>
      </c>
      <c r="F62" s="2">
        <f t="shared" si="8"/>
        <v>2.1688053077030585</v>
      </c>
      <c r="G62" s="2">
        <f t="shared" si="5"/>
        <v>1.1727900224076677</v>
      </c>
      <c r="H62" s="3">
        <f t="shared" si="6"/>
        <v>14.886411586773654</v>
      </c>
    </row>
    <row r="63" spans="1:8" x14ac:dyDescent="0.35">
      <c r="B63">
        <v>100</v>
      </c>
      <c r="C63">
        <v>2.472</v>
      </c>
      <c r="D63">
        <v>2.544</v>
      </c>
      <c r="E63">
        <f t="shared" si="7"/>
        <v>0.72000000000000075</v>
      </c>
      <c r="F63" s="2">
        <f t="shared" si="8"/>
        <v>2.4855765798965428</v>
      </c>
      <c r="G63" s="2">
        <f t="shared" si="5"/>
        <v>1.2624379969279012</v>
      </c>
      <c r="H63" s="3">
        <f t="shared" si="6"/>
        <v>18.299448312873711</v>
      </c>
    </row>
    <row r="64" spans="1:8" x14ac:dyDescent="0.35">
      <c r="B64">
        <v>200</v>
      </c>
      <c r="C64">
        <v>2.7629999999999999</v>
      </c>
      <c r="D64">
        <v>2.8559999999999999</v>
      </c>
      <c r="E64">
        <f t="shared" si="7"/>
        <v>0.92999999999999994</v>
      </c>
      <c r="F64" s="2">
        <f t="shared" si="8"/>
        <v>2.780536415699701</v>
      </c>
      <c r="G64" s="2">
        <f t="shared" si="5"/>
        <v>1.3459132175862401</v>
      </c>
      <c r="H64" s="3">
        <f t="shared" si="6"/>
        <v>22.177532154407075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00D0-2369-4743-BF7E-9311985F66E6}">
  <dimension ref="A1:K64"/>
  <sheetViews>
    <sheetView tabSelected="1" topLeftCell="A49" workbookViewId="0">
      <selection activeCell="G61" sqref="G61"/>
    </sheetView>
  </sheetViews>
  <sheetFormatPr defaultRowHeight="14.5" x14ac:dyDescent="0.35"/>
  <sheetData>
    <row r="1" spans="1:11" x14ac:dyDescent="0.35">
      <c r="A1" t="s">
        <v>262</v>
      </c>
      <c r="B1" t="s">
        <v>263</v>
      </c>
      <c r="C1" t="s">
        <v>264</v>
      </c>
      <c r="D1" t="s">
        <v>265</v>
      </c>
      <c r="E1" t="s">
        <v>266</v>
      </c>
      <c r="F1" t="s">
        <v>267</v>
      </c>
      <c r="G1" t="s">
        <v>268</v>
      </c>
      <c r="H1" t="s">
        <v>269</v>
      </c>
      <c r="J1" t="s">
        <v>270</v>
      </c>
      <c r="K1">
        <f>COUNT(C2:C54)</f>
        <v>53</v>
      </c>
    </row>
    <row r="2" spans="1:11" x14ac:dyDescent="0.35">
      <c r="A2">
        <v>1</v>
      </c>
      <c r="B2" t="s">
        <v>224</v>
      </c>
      <c r="C2">
        <v>1.01</v>
      </c>
      <c r="D2">
        <f t="shared" ref="D2:D54" si="0">LOG(C2)</f>
        <v>4.3213737826425782E-3</v>
      </c>
      <c r="E2">
        <f t="shared" ref="E2:E54" si="1">(D2-$K$3)^2</f>
        <v>0.31223024869294291</v>
      </c>
      <c r="F2">
        <f t="shared" ref="F2:F54" si="2">(D2-$K$3)^3</f>
        <v>-0.17446666621460713</v>
      </c>
      <c r="G2">
        <f t="shared" ref="G2:G54" si="3">($K$1+1)/A2</f>
        <v>54</v>
      </c>
      <c r="H2">
        <f t="shared" ref="H2:H54" si="4">1/G2</f>
        <v>1.8518518518518517E-2</v>
      </c>
      <c r="J2" t="s">
        <v>271</v>
      </c>
      <c r="K2">
        <f>AVERAGE(C2:C54)</f>
        <v>4.648867924528302</v>
      </c>
    </row>
    <row r="3" spans="1:11" x14ac:dyDescent="0.35">
      <c r="A3">
        <v>2</v>
      </c>
      <c r="B3" t="s">
        <v>246</v>
      </c>
      <c r="C3">
        <v>1.1499999999999999</v>
      </c>
      <c r="D3">
        <f t="shared" si="0"/>
        <v>6.069784035361165E-2</v>
      </c>
      <c r="E3">
        <f t="shared" si="1"/>
        <v>0.25240495898483628</v>
      </c>
      <c r="F3">
        <f t="shared" si="2"/>
        <v>-0.12680805017945154</v>
      </c>
      <c r="G3">
        <f t="shared" si="3"/>
        <v>27</v>
      </c>
      <c r="H3">
        <f t="shared" si="4"/>
        <v>3.7037037037037035E-2</v>
      </c>
      <c r="J3" t="s">
        <v>272</v>
      </c>
      <c r="K3">
        <f>AVERAGE(D2:D54)</f>
        <v>0.56309704316432108</v>
      </c>
    </row>
    <row r="4" spans="1:11" x14ac:dyDescent="0.35">
      <c r="A4">
        <v>3</v>
      </c>
      <c r="B4" t="s">
        <v>166</v>
      </c>
      <c r="C4">
        <v>1.21</v>
      </c>
      <c r="D4">
        <f t="shared" si="0"/>
        <v>8.2785370316450071E-2</v>
      </c>
      <c r="E4">
        <f t="shared" si="1"/>
        <v>0.23069930307392028</v>
      </c>
      <c r="F4">
        <f t="shared" si="2"/>
        <v>-0.11080756818427265</v>
      </c>
      <c r="G4">
        <f t="shared" si="3"/>
        <v>18</v>
      </c>
      <c r="H4">
        <f t="shared" si="4"/>
        <v>5.5555555555555552E-2</v>
      </c>
      <c r="J4" t="s">
        <v>273</v>
      </c>
      <c r="K4">
        <f>SUM(E2:E54)</f>
        <v>4.8828682026599477</v>
      </c>
    </row>
    <row r="5" spans="1:11" x14ac:dyDescent="0.35">
      <c r="A5">
        <v>4</v>
      </c>
      <c r="B5" t="s">
        <v>63</v>
      </c>
      <c r="C5">
        <v>1.33</v>
      </c>
      <c r="D5">
        <f t="shared" si="0"/>
        <v>0.12385164096708581</v>
      </c>
      <c r="E5">
        <f t="shared" si="1"/>
        <v>0.19293652335141098</v>
      </c>
      <c r="F5">
        <f t="shared" si="2"/>
        <v>-8.4746480798026796E-2</v>
      </c>
      <c r="G5">
        <f t="shared" si="3"/>
        <v>13.5</v>
      </c>
      <c r="H5">
        <f t="shared" si="4"/>
        <v>7.407407407407407E-2</v>
      </c>
      <c r="J5" t="s">
        <v>274</v>
      </c>
      <c r="K5">
        <f>SUM(F2:F54)</f>
        <v>0.11714350437110219</v>
      </c>
    </row>
    <row r="6" spans="1:11" x14ac:dyDescent="0.35">
      <c r="A6">
        <v>5</v>
      </c>
      <c r="B6" t="s">
        <v>35</v>
      </c>
      <c r="C6">
        <v>1.34</v>
      </c>
      <c r="D6">
        <f t="shared" si="0"/>
        <v>0.12710479836480765</v>
      </c>
      <c r="E6">
        <f t="shared" si="1"/>
        <v>0.19008923752531884</v>
      </c>
      <c r="F6">
        <f t="shared" si="2"/>
        <v>-8.2877433380891666E-2</v>
      </c>
      <c r="G6">
        <f t="shared" si="3"/>
        <v>10.8</v>
      </c>
      <c r="H6">
        <f t="shared" si="4"/>
        <v>9.2592592592592587E-2</v>
      </c>
      <c r="J6" t="s">
        <v>275</v>
      </c>
      <c r="K6">
        <f>VAR(D2:D54)</f>
        <v>9.3901311589614067E-2</v>
      </c>
    </row>
    <row r="7" spans="1:11" x14ac:dyDescent="0.35">
      <c r="A7">
        <v>6</v>
      </c>
      <c r="B7" t="s">
        <v>95</v>
      </c>
      <c r="C7">
        <v>1.39</v>
      </c>
      <c r="D7">
        <f t="shared" si="0"/>
        <v>0.14301480025409505</v>
      </c>
      <c r="E7">
        <f t="shared" si="1"/>
        <v>0.17646909080848613</v>
      </c>
      <c r="F7">
        <f t="shared" si="2"/>
        <v>-7.4131531471157197E-2</v>
      </c>
      <c r="G7">
        <f t="shared" si="3"/>
        <v>9</v>
      </c>
      <c r="H7">
        <f t="shared" si="4"/>
        <v>0.1111111111111111</v>
      </c>
      <c r="J7" t="s">
        <v>276</v>
      </c>
      <c r="K7">
        <f>STDEV(D2:D54)</f>
        <v>0.30643320901888893</v>
      </c>
    </row>
    <row r="8" spans="1:11" x14ac:dyDescent="0.35">
      <c r="A8">
        <v>7</v>
      </c>
      <c r="B8" t="s">
        <v>66</v>
      </c>
      <c r="C8">
        <v>1.49</v>
      </c>
      <c r="D8">
        <f t="shared" si="0"/>
        <v>0.17318626841227402</v>
      </c>
      <c r="E8">
        <f t="shared" si="1"/>
        <v>0.15203041226774158</v>
      </c>
      <c r="F8">
        <f t="shared" si="2"/>
        <v>-5.9278295833188242E-2</v>
      </c>
      <c r="G8">
        <f t="shared" si="3"/>
        <v>7.7142857142857144</v>
      </c>
      <c r="H8">
        <f t="shared" si="4"/>
        <v>0.12962962962962962</v>
      </c>
      <c r="J8" t="s">
        <v>277</v>
      </c>
      <c r="K8">
        <f>SKEW(D2:D54)</f>
        <v>8.1360399820325252E-2</v>
      </c>
    </row>
    <row r="9" spans="1:11" x14ac:dyDescent="0.35">
      <c r="A9">
        <v>8</v>
      </c>
      <c r="B9" t="s">
        <v>189</v>
      </c>
      <c r="C9">
        <v>1.54</v>
      </c>
      <c r="D9">
        <f t="shared" si="0"/>
        <v>0.18752072083646307</v>
      </c>
      <c r="E9">
        <f t="shared" si="1"/>
        <v>0.14105757389331908</v>
      </c>
      <c r="F9">
        <f t="shared" si="2"/>
        <v>-5.2977884839342848E-2</v>
      </c>
      <c r="G9">
        <f t="shared" si="3"/>
        <v>6.75</v>
      </c>
      <c r="H9">
        <f t="shared" si="4"/>
        <v>0.14814814814814814</v>
      </c>
      <c r="J9" t="s">
        <v>278</v>
      </c>
      <c r="K9">
        <v>0</v>
      </c>
    </row>
    <row r="10" spans="1:11" x14ac:dyDescent="0.35">
      <c r="A10">
        <v>9</v>
      </c>
      <c r="B10" t="s">
        <v>60</v>
      </c>
      <c r="C10">
        <v>1.6</v>
      </c>
      <c r="D10">
        <f t="shared" si="0"/>
        <v>0.20411998265592479</v>
      </c>
      <c r="E10">
        <f t="shared" si="1"/>
        <v>0.12886452997124881</v>
      </c>
      <c r="F10">
        <f t="shared" si="2"/>
        <v>-4.6259410172875028E-2</v>
      </c>
      <c r="G10">
        <f t="shared" si="3"/>
        <v>6</v>
      </c>
      <c r="H10">
        <f t="shared" si="4"/>
        <v>0.16666666666666666</v>
      </c>
      <c r="J10" t="s">
        <v>279</v>
      </c>
      <c r="K10">
        <v>0.1</v>
      </c>
    </row>
    <row r="11" spans="1:11" x14ac:dyDescent="0.35">
      <c r="A11">
        <v>10</v>
      </c>
      <c r="B11" t="s">
        <v>174</v>
      </c>
      <c r="C11">
        <v>1.7</v>
      </c>
      <c r="D11">
        <f t="shared" si="0"/>
        <v>0.23044892137827391</v>
      </c>
      <c r="E11">
        <f t="shared" si="1"/>
        <v>0.11065477292778489</v>
      </c>
      <c r="F11">
        <f t="shared" si="2"/>
        <v>-3.6809102381089184E-2</v>
      </c>
      <c r="G11">
        <f t="shared" si="3"/>
        <v>5.4</v>
      </c>
      <c r="H11">
        <f t="shared" si="4"/>
        <v>0.18518518518518517</v>
      </c>
    </row>
    <row r="12" spans="1:11" x14ac:dyDescent="0.35">
      <c r="A12">
        <v>11</v>
      </c>
      <c r="B12" t="s">
        <v>185</v>
      </c>
      <c r="C12">
        <v>1.94</v>
      </c>
      <c r="D12">
        <f t="shared" si="0"/>
        <v>0.28780172993022601</v>
      </c>
      <c r="E12">
        <f t="shared" si="1"/>
        <v>7.5787509488658519E-2</v>
      </c>
      <c r="F12">
        <f t="shared" si="2"/>
        <v>-2.0863946163912198E-2</v>
      </c>
      <c r="G12">
        <f t="shared" si="3"/>
        <v>4.9090909090909092</v>
      </c>
      <c r="H12">
        <f t="shared" si="4"/>
        <v>0.20370370370370369</v>
      </c>
    </row>
    <row r="13" spans="1:11" x14ac:dyDescent="0.35">
      <c r="A13">
        <v>12</v>
      </c>
      <c r="B13" t="s">
        <v>151</v>
      </c>
      <c r="C13">
        <v>1.98</v>
      </c>
      <c r="D13">
        <f t="shared" si="0"/>
        <v>0.2966651902615311</v>
      </c>
      <c r="E13">
        <f t="shared" si="1"/>
        <v>7.0985932241213912E-2</v>
      </c>
      <c r="F13">
        <f t="shared" si="2"/>
        <v>-1.8912913457058523E-2</v>
      </c>
      <c r="G13">
        <f t="shared" si="3"/>
        <v>4.5</v>
      </c>
      <c r="H13">
        <f t="shared" si="4"/>
        <v>0.22222222222222221</v>
      </c>
    </row>
    <row r="14" spans="1:11" x14ac:dyDescent="0.35">
      <c r="A14">
        <v>13</v>
      </c>
      <c r="B14" t="s">
        <v>213</v>
      </c>
      <c r="C14">
        <v>2.06</v>
      </c>
      <c r="D14">
        <f t="shared" si="0"/>
        <v>0.31386722036915343</v>
      </c>
      <c r="E14">
        <f t="shared" si="1"/>
        <v>6.2115504570510668E-2</v>
      </c>
      <c r="F14">
        <f t="shared" si="2"/>
        <v>-1.5481036196940801E-2</v>
      </c>
      <c r="G14">
        <f t="shared" si="3"/>
        <v>4.1538461538461542</v>
      </c>
      <c r="H14">
        <f t="shared" si="4"/>
        <v>0.24074074074074073</v>
      </c>
    </row>
    <row r="15" spans="1:11" x14ac:dyDescent="0.35">
      <c r="A15">
        <v>14</v>
      </c>
      <c r="B15" t="s">
        <v>248</v>
      </c>
      <c r="C15">
        <v>2.13</v>
      </c>
      <c r="D15">
        <f t="shared" si="0"/>
        <v>0.32837960343873768</v>
      </c>
      <c r="E15">
        <f t="shared" si="1"/>
        <v>5.5092276511332874E-2</v>
      </c>
      <c r="F15">
        <f t="shared" si="2"/>
        <v>-1.2931118091393948E-2</v>
      </c>
      <c r="G15">
        <f t="shared" si="3"/>
        <v>3.8571428571428572</v>
      </c>
      <c r="H15">
        <f t="shared" si="4"/>
        <v>0.25925925925925924</v>
      </c>
    </row>
    <row r="16" spans="1:11" x14ac:dyDescent="0.35">
      <c r="A16">
        <v>15</v>
      </c>
      <c r="B16" t="s">
        <v>179</v>
      </c>
      <c r="C16">
        <v>2.1800000000000002</v>
      </c>
      <c r="D16">
        <f t="shared" si="0"/>
        <v>0.33845649360460484</v>
      </c>
      <c r="E16">
        <f t="shared" si="1"/>
        <v>5.0463376506491325E-2</v>
      </c>
      <c r="F16">
        <f t="shared" si="2"/>
        <v>-1.1336120631057085E-2</v>
      </c>
      <c r="G16">
        <f t="shared" si="3"/>
        <v>3.6</v>
      </c>
      <c r="H16">
        <f t="shared" si="4"/>
        <v>0.27777777777777779</v>
      </c>
    </row>
    <row r="17" spans="1:8" x14ac:dyDescent="0.35">
      <c r="A17">
        <v>16</v>
      </c>
      <c r="B17" t="s">
        <v>53</v>
      </c>
      <c r="C17">
        <v>2.2200000000000002</v>
      </c>
      <c r="D17">
        <f t="shared" si="0"/>
        <v>0.34635297445063867</v>
      </c>
      <c r="E17">
        <f t="shared" si="1"/>
        <v>4.6977991322561481E-2</v>
      </c>
      <c r="F17">
        <f t="shared" si="2"/>
        <v>-1.0182200979248041E-2</v>
      </c>
      <c r="G17">
        <f t="shared" si="3"/>
        <v>3.375</v>
      </c>
      <c r="H17">
        <f t="shared" si="4"/>
        <v>0.29629629629629628</v>
      </c>
    </row>
    <row r="18" spans="1:8" x14ac:dyDescent="0.35">
      <c r="A18">
        <v>17</v>
      </c>
      <c r="B18" t="s">
        <v>145</v>
      </c>
      <c r="C18">
        <v>2.42</v>
      </c>
      <c r="D18">
        <f t="shared" si="0"/>
        <v>0.38381536598043126</v>
      </c>
      <c r="E18">
        <f t="shared" si="1"/>
        <v>3.2141919773868481E-2</v>
      </c>
      <c r="F18">
        <f t="shared" si="2"/>
        <v>-5.7624572849691736E-3</v>
      </c>
      <c r="G18">
        <f t="shared" si="3"/>
        <v>3.1764705882352939</v>
      </c>
      <c r="H18">
        <f t="shared" si="4"/>
        <v>0.31481481481481483</v>
      </c>
    </row>
    <row r="19" spans="1:8" x14ac:dyDescent="0.35">
      <c r="A19">
        <v>18</v>
      </c>
      <c r="B19" t="s">
        <v>125</v>
      </c>
      <c r="C19">
        <v>2.4900000000000002</v>
      </c>
      <c r="D19">
        <f t="shared" si="0"/>
        <v>0.3961993470957364</v>
      </c>
      <c r="E19">
        <f t="shared" si="1"/>
        <v>2.7854840953001666E-2</v>
      </c>
      <c r="F19">
        <f t="shared" si="2"/>
        <v>-4.6489087794128374E-3</v>
      </c>
      <c r="G19">
        <f t="shared" si="3"/>
        <v>3</v>
      </c>
      <c r="H19">
        <f t="shared" si="4"/>
        <v>0.33333333333333331</v>
      </c>
    </row>
    <row r="20" spans="1:8" x14ac:dyDescent="0.35">
      <c r="A20">
        <v>19</v>
      </c>
      <c r="B20" t="s">
        <v>100</v>
      </c>
      <c r="C20">
        <v>2.63</v>
      </c>
      <c r="D20">
        <f t="shared" si="0"/>
        <v>0.41995574848975786</v>
      </c>
      <c r="E20">
        <f t="shared" si="1"/>
        <v>2.0489430241110138E-2</v>
      </c>
      <c r="F20">
        <f t="shared" si="2"/>
        <v>-2.932883571856653E-3</v>
      </c>
      <c r="G20">
        <f t="shared" si="3"/>
        <v>2.8421052631578947</v>
      </c>
      <c r="H20">
        <f t="shared" si="4"/>
        <v>0.35185185185185186</v>
      </c>
    </row>
    <row r="21" spans="1:8" x14ac:dyDescent="0.35">
      <c r="A21">
        <v>20</v>
      </c>
      <c r="B21" t="s">
        <v>192</v>
      </c>
      <c r="C21">
        <v>2.65</v>
      </c>
      <c r="D21">
        <f t="shared" si="0"/>
        <v>0.42324587393680785</v>
      </c>
      <c r="E21">
        <f t="shared" si="1"/>
        <v>1.9558349534302542E-2</v>
      </c>
      <c r="F21">
        <f t="shared" si="2"/>
        <v>-2.7352580505325993E-3</v>
      </c>
      <c r="G21">
        <f t="shared" si="3"/>
        <v>2.7</v>
      </c>
      <c r="H21">
        <f t="shared" si="4"/>
        <v>0.37037037037037035</v>
      </c>
    </row>
    <row r="22" spans="1:8" x14ac:dyDescent="0.35">
      <c r="A22">
        <v>21</v>
      </c>
      <c r="B22" t="s">
        <v>15</v>
      </c>
      <c r="C22">
        <v>2.66</v>
      </c>
      <c r="D22">
        <f t="shared" si="0"/>
        <v>0.42488163663106698</v>
      </c>
      <c r="E22">
        <f t="shared" si="1"/>
        <v>1.9103498603152698E-2</v>
      </c>
      <c r="F22">
        <f t="shared" si="2"/>
        <v>-2.6403978256422018E-3</v>
      </c>
      <c r="G22">
        <f t="shared" si="3"/>
        <v>2.5714285714285716</v>
      </c>
      <c r="H22">
        <f t="shared" si="4"/>
        <v>0.38888888888888884</v>
      </c>
    </row>
    <row r="23" spans="1:8" x14ac:dyDescent="0.35">
      <c r="A23">
        <v>22</v>
      </c>
      <c r="B23" t="s">
        <v>253</v>
      </c>
      <c r="C23">
        <v>2.77</v>
      </c>
      <c r="D23">
        <f t="shared" si="0"/>
        <v>0.44247976906444858</v>
      </c>
      <c r="E23">
        <f t="shared" si="1"/>
        <v>1.4548526811283772E-2</v>
      </c>
      <c r="F23">
        <f t="shared" si="2"/>
        <v>-1.7548036461459587E-3</v>
      </c>
      <c r="G23">
        <f t="shared" si="3"/>
        <v>2.4545454545454546</v>
      </c>
      <c r="H23">
        <f t="shared" si="4"/>
        <v>0.40740740740740738</v>
      </c>
    </row>
    <row r="24" spans="1:8" x14ac:dyDescent="0.35">
      <c r="A24">
        <v>23</v>
      </c>
      <c r="B24" t="s">
        <v>8</v>
      </c>
      <c r="C24">
        <v>2.81</v>
      </c>
      <c r="D24">
        <f t="shared" si="0"/>
        <v>0.44870631990507992</v>
      </c>
      <c r="E24">
        <f t="shared" si="1"/>
        <v>1.3085237567772296E-2</v>
      </c>
      <c r="F24">
        <f t="shared" si="2"/>
        <v>-1.4968297893964665E-3</v>
      </c>
      <c r="G24">
        <f t="shared" si="3"/>
        <v>2.347826086956522</v>
      </c>
      <c r="H24">
        <f t="shared" si="4"/>
        <v>0.42592592592592587</v>
      </c>
    </row>
    <row r="25" spans="1:8" x14ac:dyDescent="0.35">
      <c r="A25">
        <v>24</v>
      </c>
      <c r="B25" t="s">
        <v>236</v>
      </c>
      <c r="C25">
        <v>3.28</v>
      </c>
      <c r="D25">
        <f t="shared" si="0"/>
        <v>0.5158738437116791</v>
      </c>
      <c r="E25">
        <f t="shared" si="1"/>
        <v>2.2300305665440053E-3</v>
      </c>
      <c r="F25">
        <f t="shared" si="2"/>
        <v>-1.0530917822939574E-4</v>
      </c>
      <c r="G25">
        <f t="shared" si="3"/>
        <v>2.25</v>
      </c>
      <c r="H25">
        <f t="shared" si="4"/>
        <v>0.44444444444444442</v>
      </c>
    </row>
    <row r="26" spans="1:8" x14ac:dyDescent="0.35">
      <c r="A26">
        <v>25</v>
      </c>
      <c r="B26" t="s">
        <v>196</v>
      </c>
      <c r="C26">
        <v>3.42</v>
      </c>
      <c r="D26">
        <f t="shared" si="0"/>
        <v>0.53402610605613499</v>
      </c>
      <c r="E26">
        <f t="shared" si="1"/>
        <v>8.4511938434811103E-4</v>
      </c>
      <c r="F26">
        <f t="shared" si="2"/>
        <v>-2.4568412471292882E-5</v>
      </c>
      <c r="G26">
        <f t="shared" si="3"/>
        <v>2.16</v>
      </c>
      <c r="H26">
        <f t="shared" si="4"/>
        <v>0.46296296296296291</v>
      </c>
    </row>
    <row r="27" spans="1:8" x14ac:dyDescent="0.35">
      <c r="A27">
        <v>26</v>
      </c>
      <c r="B27" t="s">
        <v>222</v>
      </c>
      <c r="C27">
        <v>3.77</v>
      </c>
      <c r="D27">
        <f t="shared" si="0"/>
        <v>0.57634135020579291</v>
      </c>
      <c r="E27">
        <f t="shared" si="1"/>
        <v>1.7541166900878047E-4</v>
      </c>
      <c r="F27">
        <f t="shared" si="2"/>
        <v>2.3232060030093181E-6</v>
      </c>
      <c r="G27">
        <f t="shared" si="3"/>
        <v>2.0769230769230771</v>
      </c>
      <c r="H27">
        <f t="shared" si="4"/>
        <v>0.48148148148148145</v>
      </c>
    </row>
    <row r="28" spans="1:8" x14ac:dyDescent="0.35">
      <c r="A28">
        <v>27</v>
      </c>
      <c r="B28" t="s">
        <v>130</v>
      </c>
      <c r="C28">
        <v>3.77</v>
      </c>
      <c r="D28">
        <f t="shared" si="0"/>
        <v>0.57634135020579291</v>
      </c>
      <c r="E28">
        <f t="shared" si="1"/>
        <v>1.7541166900878047E-4</v>
      </c>
      <c r="F28">
        <f t="shared" si="2"/>
        <v>2.3232060030093181E-6</v>
      </c>
      <c r="G28">
        <f t="shared" si="3"/>
        <v>2</v>
      </c>
      <c r="H28">
        <f t="shared" si="4"/>
        <v>0.5</v>
      </c>
    </row>
    <row r="29" spans="1:8" x14ac:dyDescent="0.35">
      <c r="A29">
        <v>28</v>
      </c>
      <c r="B29" t="s">
        <v>82</v>
      </c>
      <c r="C29">
        <v>3.89</v>
      </c>
      <c r="D29">
        <f t="shared" si="0"/>
        <v>0.58994960132570773</v>
      </c>
      <c r="E29">
        <f t="shared" si="1"/>
        <v>7.2105987981065296E-4</v>
      </c>
      <c r="F29">
        <f t="shared" si="2"/>
        <v>1.9362302360458026E-5</v>
      </c>
      <c r="G29">
        <f t="shared" si="3"/>
        <v>1.9285714285714286</v>
      </c>
      <c r="H29">
        <f t="shared" si="4"/>
        <v>0.51851851851851849</v>
      </c>
    </row>
    <row r="30" spans="1:8" x14ac:dyDescent="0.35">
      <c r="A30">
        <v>29</v>
      </c>
      <c r="B30" t="s">
        <v>217</v>
      </c>
      <c r="C30">
        <v>3.9</v>
      </c>
      <c r="D30">
        <f t="shared" si="0"/>
        <v>0.59106460702649921</v>
      </c>
      <c r="E30">
        <f t="shared" si="1"/>
        <v>7.8218462838501232E-4</v>
      </c>
      <c r="F30">
        <f t="shared" si="2"/>
        <v>2.1875798546371904E-5</v>
      </c>
      <c r="G30">
        <f t="shared" si="3"/>
        <v>1.8620689655172413</v>
      </c>
      <c r="H30">
        <f t="shared" si="4"/>
        <v>0.53703703703703709</v>
      </c>
    </row>
    <row r="31" spans="1:8" x14ac:dyDescent="0.35">
      <c r="A31">
        <v>30</v>
      </c>
      <c r="B31" t="s">
        <v>103</v>
      </c>
      <c r="C31">
        <v>4.08</v>
      </c>
      <c r="D31">
        <f t="shared" si="0"/>
        <v>0.61066016308987991</v>
      </c>
      <c r="E31">
        <f t="shared" si="1"/>
        <v>2.2622503770530922E-3</v>
      </c>
      <c r="F31">
        <f t="shared" si="2"/>
        <v>1.0759968598541693E-4</v>
      </c>
      <c r="G31">
        <f t="shared" si="3"/>
        <v>1.8</v>
      </c>
      <c r="H31">
        <f t="shared" si="4"/>
        <v>0.55555555555555558</v>
      </c>
    </row>
    <row r="32" spans="1:8" x14ac:dyDescent="0.35">
      <c r="A32">
        <v>31</v>
      </c>
      <c r="B32" t="s">
        <v>240</v>
      </c>
      <c r="C32">
        <v>4.4400000000000004</v>
      </c>
      <c r="D32">
        <f t="shared" si="0"/>
        <v>0.64738297011461987</v>
      </c>
      <c r="E32">
        <f t="shared" si="1"/>
        <v>7.1041174818711047E-3</v>
      </c>
      <c r="F32">
        <f t="shared" si="2"/>
        <v>5.9877712712332856E-4</v>
      </c>
      <c r="G32">
        <f t="shared" si="3"/>
        <v>1.7419354838709677</v>
      </c>
      <c r="H32">
        <f t="shared" si="4"/>
        <v>0.57407407407407407</v>
      </c>
    </row>
    <row r="33" spans="1:8" x14ac:dyDescent="0.35">
      <c r="A33">
        <v>32</v>
      </c>
      <c r="B33" t="s">
        <v>88</v>
      </c>
      <c r="C33">
        <v>4.46</v>
      </c>
      <c r="D33">
        <f t="shared" si="0"/>
        <v>0.64933485871214192</v>
      </c>
      <c r="E33">
        <f t="shared" si="1"/>
        <v>7.4369608304599702E-3</v>
      </c>
      <c r="F33">
        <f t="shared" si="2"/>
        <v>6.4134725633357536E-4</v>
      </c>
      <c r="G33">
        <f t="shared" si="3"/>
        <v>1.6875</v>
      </c>
      <c r="H33">
        <f t="shared" si="4"/>
        <v>0.59259259259259256</v>
      </c>
    </row>
    <row r="34" spans="1:8" x14ac:dyDescent="0.35">
      <c r="A34">
        <v>33</v>
      </c>
      <c r="B34" t="s">
        <v>169</v>
      </c>
      <c r="C34">
        <v>4.5599999999999996</v>
      </c>
      <c r="D34">
        <f t="shared" si="0"/>
        <v>0.658964842664435</v>
      </c>
      <c r="E34">
        <f t="shared" si="1"/>
        <v>9.1906349809940443E-3</v>
      </c>
      <c r="F34">
        <f t="shared" si="2"/>
        <v>8.8108595163667038E-4</v>
      </c>
      <c r="G34">
        <f t="shared" si="3"/>
        <v>1.6363636363636365</v>
      </c>
      <c r="H34">
        <f t="shared" si="4"/>
        <v>0.61111111111111105</v>
      </c>
    </row>
    <row r="35" spans="1:8" x14ac:dyDescent="0.35">
      <c r="A35">
        <v>34</v>
      </c>
      <c r="B35" t="s">
        <v>140</v>
      </c>
      <c r="C35">
        <v>4.91</v>
      </c>
      <c r="D35">
        <f t="shared" si="0"/>
        <v>0.69108149212296843</v>
      </c>
      <c r="E35">
        <f t="shared" si="1"/>
        <v>1.638001917524861E-2</v>
      </c>
      <c r="F35">
        <f t="shared" si="2"/>
        <v>2.0963877280762706E-3</v>
      </c>
      <c r="G35">
        <f t="shared" si="3"/>
        <v>1.588235294117647</v>
      </c>
      <c r="H35">
        <f t="shared" si="4"/>
        <v>0.62962962962962965</v>
      </c>
    </row>
    <row r="36" spans="1:8" x14ac:dyDescent="0.35">
      <c r="A36">
        <v>35</v>
      </c>
      <c r="B36" t="s">
        <v>119</v>
      </c>
      <c r="C36">
        <v>5.05</v>
      </c>
      <c r="D36">
        <f t="shared" si="0"/>
        <v>0.70329137811866138</v>
      </c>
      <c r="E36">
        <f t="shared" si="1"/>
        <v>1.9654451553289765E-2</v>
      </c>
      <c r="F36">
        <f t="shared" si="2"/>
        <v>2.7554427644057595E-3</v>
      </c>
      <c r="G36">
        <f t="shared" si="3"/>
        <v>1.5428571428571429</v>
      </c>
      <c r="H36">
        <f t="shared" si="4"/>
        <v>0.64814814814814814</v>
      </c>
    </row>
    <row r="37" spans="1:8" x14ac:dyDescent="0.35">
      <c r="A37">
        <v>36</v>
      </c>
      <c r="B37" t="s">
        <v>182</v>
      </c>
      <c r="C37">
        <v>5.32</v>
      </c>
      <c r="D37">
        <f t="shared" si="0"/>
        <v>0.72591163229504818</v>
      </c>
      <c r="E37">
        <f t="shared" si="1"/>
        <v>2.6508590433807482E-2</v>
      </c>
      <c r="F37">
        <f t="shared" si="2"/>
        <v>4.3159852599150882E-3</v>
      </c>
      <c r="G37">
        <f t="shared" si="3"/>
        <v>1.5</v>
      </c>
      <c r="H37">
        <f t="shared" si="4"/>
        <v>0.66666666666666663</v>
      </c>
    </row>
    <row r="38" spans="1:8" x14ac:dyDescent="0.35">
      <c r="A38">
        <v>37</v>
      </c>
      <c r="B38" t="s">
        <v>76</v>
      </c>
      <c r="C38">
        <v>6.12</v>
      </c>
      <c r="D38">
        <f t="shared" si="0"/>
        <v>0.78675142214556115</v>
      </c>
      <c r="E38">
        <f t="shared" si="1"/>
        <v>5.0021281237484165E-2</v>
      </c>
      <c r="F38">
        <f t="shared" si="2"/>
        <v>1.1187478591015477E-2</v>
      </c>
      <c r="G38">
        <f t="shared" si="3"/>
        <v>1.4594594594594594</v>
      </c>
      <c r="H38">
        <f t="shared" si="4"/>
        <v>0.68518518518518523</v>
      </c>
    </row>
    <row r="39" spans="1:8" x14ac:dyDescent="0.35">
      <c r="A39">
        <v>38</v>
      </c>
      <c r="B39" t="s">
        <v>161</v>
      </c>
      <c r="C39">
        <v>6.18</v>
      </c>
      <c r="D39">
        <f t="shared" si="0"/>
        <v>0.79098847508881587</v>
      </c>
      <c r="E39">
        <f t="shared" si="1"/>
        <v>5.1934504744596641E-2</v>
      </c>
      <c r="F39">
        <f t="shared" si="2"/>
        <v>1.1835428652535597E-2</v>
      </c>
      <c r="G39">
        <f t="shared" si="3"/>
        <v>1.4210526315789473</v>
      </c>
      <c r="H39">
        <f t="shared" si="4"/>
        <v>0.70370370370370372</v>
      </c>
    </row>
    <row r="40" spans="1:8" x14ac:dyDescent="0.35">
      <c r="A40">
        <v>39</v>
      </c>
      <c r="B40" t="s">
        <v>135</v>
      </c>
      <c r="C40">
        <v>6.32</v>
      </c>
      <c r="D40">
        <f t="shared" si="0"/>
        <v>0.80071707828238503</v>
      </c>
      <c r="E40">
        <f t="shared" si="1"/>
        <v>5.6463281089509945E-2</v>
      </c>
      <c r="F40">
        <f t="shared" si="2"/>
        <v>1.3416806835370469E-2</v>
      </c>
      <c r="G40">
        <f t="shared" si="3"/>
        <v>1.3846153846153846</v>
      </c>
      <c r="H40">
        <f t="shared" si="4"/>
        <v>0.72222222222222221</v>
      </c>
    </row>
    <row r="41" spans="1:8" x14ac:dyDescent="0.35">
      <c r="A41">
        <v>40</v>
      </c>
      <c r="B41" t="s">
        <v>28</v>
      </c>
      <c r="C41">
        <v>6.55</v>
      </c>
      <c r="D41">
        <f t="shared" si="0"/>
        <v>0.81624129999178308</v>
      </c>
      <c r="E41">
        <f t="shared" si="1"/>
        <v>6.4082014764728037E-2</v>
      </c>
      <c r="F41">
        <f t="shared" si="2"/>
        <v>1.6221994003623525E-2</v>
      </c>
      <c r="G41">
        <f t="shared" si="3"/>
        <v>1.35</v>
      </c>
      <c r="H41">
        <f t="shared" si="4"/>
        <v>0.7407407407407407</v>
      </c>
    </row>
    <row r="42" spans="1:8" x14ac:dyDescent="0.35">
      <c r="A42">
        <v>41</v>
      </c>
      <c r="B42" t="s">
        <v>257</v>
      </c>
      <c r="C42">
        <v>6.84</v>
      </c>
      <c r="D42">
        <f t="shared" si="0"/>
        <v>0.83505610172011624</v>
      </c>
      <c r="E42">
        <f t="shared" si="1"/>
        <v>7.3961729530554424E-2</v>
      </c>
      <c r="F42">
        <f t="shared" si="2"/>
        <v>2.0114562332287936E-2</v>
      </c>
      <c r="G42">
        <f t="shared" si="3"/>
        <v>1.3170731707317074</v>
      </c>
      <c r="H42">
        <f t="shared" si="4"/>
        <v>0.75925925925925919</v>
      </c>
    </row>
    <row r="43" spans="1:8" x14ac:dyDescent="0.35">
      <c r="A43">
        <v>42</v>
      </c>
      <c r="B43" t="s">
        <v>113</v>
      </c>
      <c r="C43">
        <v>6.85</v>
      </c>
      <c r="D43">
        <f t="shared" si="0"/>
        <v>0.83569057149242554</v>
      </c>
      <c r="E43">
        <f t="shared" si="1"/>
        <v>7.4307231686365091E-2</v>
      </c>
      <c r="F43">
        <f t="shared" si="2"/>
        <v>2.0255670465680185E-2</v>
      </c>
      <c r="G43">
        <f t="shared" si="3"/>
        <v>1.2857142857142858</v>
      </c>
      <c r="H43">
        <f t="shared" si="4"/>
        <v>0.77777777777777768</v>
      </c>
    </row>
    <row r="44" spans="1:8" x14ac:dyDescent="0.35">
      <c r="A44">
        <v>43</v>
      </c>
      <c r="B44" t="s">
        <v>209</v>
      </c>
      <c r="C44">
        <v>6.95</v>
      </c>
      <c r="D44">
        <f t="shared" si="0"/>
        <v>0.84198480459011393</v>
      </c>
      <c r="E44">
        <f t="shared" si="1"/>
        <v>7.7778383473089949E-2</v>
      </c>
      <c r="F44">
        <f t="shared" si="2"/>
        <v>2.1691439254126938E-2</v>
      </c>
      <c r="G44">
        <f t="shared" si="3"/>
        <v>1.2558139534883721</v>
      </c>
      <c r="H44">
        <f t="shared" si="4"/>
        <v>0.79629629629629628</v>
      </c>
    </row>
    <row r="45" spans="1:8" x14ac:dyDescent="0.35">
      <c r="A45">
        <v>44</v>
      </c>
      <c r="B45" t="s">
        <v>156</v>
      </c>
      <c r="C45">
        <v>7.03</v>
      </c>
      <c r="D45">
        <f t="shared" si="0"/>
        <v>0.84695532501982396</v>
      </c>
      <c r="E45">
        <f t="shared" si="1"/>
        <v>8.0575524177958116E-2</v>
      </c>
      <c r="F45">
        <f t="shared" si="2"/>
        <v>2.2872029852761721E-2</v>
      </c>
      <c r="G45">
        <f t="shared" si="3"/>
        <v>1.2272727272727273</v>
      </c>
      <c r="H45">
        <f t="shared" si="4"/>
        <v>0.81481481481481477</v>
      </c>
    </row>
    <row r="46" spans="1:8" x14ac:dyDescent="0.35">
      <c r="A46">
        <v>45</v>
      </c>
      <c r="B46" t="s">
        <v>233</v>
      </c>
      <c r="C46">
        <v>7.1</v>
      </c>
      <c r="D46">
        <f t="shared" si="0"/>
        <v>0.85125834871907524</v>
      </c>
      <c r="E46">
        <f t="shared" si="1"/>
        <v>8.3036938019020401E-2</v>
      </c>
      <c r="F46">
        <f t="shared" si="2"/>
        <v>2.3928032468830122E-2</v>
      </c>
      <c r="G46">
        <f t="shared" si="3"/>
        <v>1.2</v>
      </c>
      <c r="H46">
        <f t="shared" si="4"/>
        <v>0.83333333333333337</v>
      </c>
    </row>
    <row r="47" spans="1:8" x14ac:dyDescent="0.35">
      <c r="A47">
        <v>46</v>
      </c>
      <c r="B47" t="s">
        <v>227</v>
      </c>
      <c r="C47">
        <v>7.93</v>
      </c>
      <c r="D47">
        <f t="shared" si="0"/>
        <v>0.89927318731760375</v>
      </c>
      <c r="E47">
        <f t="shared" si="1"/>
        <v>0.11301439989776869</v>
      </c>
      <c r="F47">
        <f t="shared" si="2"/>
        <v>3.799274519142902E-2</v>
      </c>
      <c r="G47">
        <f t="shared" si="3"/>
        <v>1.173913043478261</v>
      </c>
      <c r="H47">
        <f t="shared" si="4"/>
        <v>0.85185185185185175</v>
      </c>
    </row>
    <row r="48" spans="1:8" x14ac:dyDescent="0.35">
      <c r="A48">
        <v>47</v>
      </c>
      <c r="B48" t="s">
        <v>200</v>
      </c>
      <c r="C48">
        <v>8.3000000000000007</v>
      </c>
      <c r="D48">
        <f t="shared" si="0"/>
        <v>0.91907809237607396</v>
      </c>
      <c r="E48">
        <f t="shared" si="1"/>
        <v>0.12672250739790042</v>
      </c>
      <c r="F48">
        <f t="shared" si="2"/>
        <v>4.5110811142248707E-2</v>
      </c>
      <c r="G48">
        <f t="shared" si="3"/>
        <v>1.1489361702127661</v>
      </c>
      <c r="H48">
        <f t="shared" si="4"/>
        <v>0.87037037037037024</v>
      </c>
    </row>
    <row r="49" spans="1:8" x14ac:dyDescent="0.35">
      <c r="A49">
        <v>48</v>
      </c>
      <c r="B49" t="s">
        <v>70</v>
      </c>
      <c r="C49">
        <v>8.31</v>
      </c>
      <c r="D49">
        <f t="shared" si="0"/>
        <v>0.91960102378411102</v>
      </c>
      <c r="E49">
        <f t="shared" si="1"/>
        <v>0.12709508819775556</v>
      </c>
      <c r="F49">
        <f t="shared" si="2"/>
        <v>4.5309904859723138E-2</v>
      </c>
      <c r="G49">
        <f t="shared" si="3"/>
        <v>1.125</v>
      </c>
      <c r="H49">
        <f t="shared" si="4"/>
        <v>0.88888888888888884</v>
      </c>
    </row>
    <row r="50" spans="1:8" x14ac:dyDescent="0.35">
      <c r="A50">
        <v>49</v>
      </c>
      <c r="B50" t="s">
        <v>206</v>
      </c>
      <c r="C50">
        <v>8.59</v>
      </c>
      <c r="D50">
        <f t="shared" si="0"/>
        <v>0.93399316383124231</v>
      </c>
      <c r="E50">
        <f t="shared" si="1"/>
        <v>0.13756393232577141</v>
      </c>
      <c r="F50">
        <f t="shared" si="2"/>
        <v>5.1021928843315502E-2</v>
      </c>
      <c r="G50">
        <f t="shared" si="3"/>
        <v>1.1020408163265305</v>
      </c>
      <c r="H50">
        <f t="shared" si="4"/>
        <v>0.90740740740740755</v>
      </c>
    </row>
    <row r="51" spans="1:8" x14ac:dyDescent="0.35">
      <c r="A51">
        <v>50</v>
      </c>
      <c r="B51" t="s">
        <v>107</v>
      </c>
      <c r="C51">
        <v>12.03</v>
      </c>
      <c r="D51">
        <f t="shared" si="0"/>
        <v>1.0802656273398448</v>
      </c>
      <c r="E51">
        <f t="shared" si="1"/>
        <v>0.26746334445811576</v>
      </c>
      <c r="F51">
        <f t="shared" si="2"/>
        <v>0.13832363917225413</v>
      </c>
      <c r="G51">
        <f t="shared" si="3"/>
        <v>1.08</v>
      </c>
      <c r="H51">
        <f t="shared" si="4"/>
        <v>0.92592592592592582</v>
      </c>
    </row>
    <row r="52" spans="1:8" x14ac:dyDescent="0.35">
      <c r="A52">
        <v>51</v>
      </c>
      <c r="B52" t="s">
        <v>39</v>
      </c>
      <c r="C52">
        <v>13.1</v>
      </c>
      <c r="D52">
        <f t="shared" si="0"/>
        <v>1.1172712956557642</v>
      </c>
      <c r="E52">
        <f t="shared" si="1"/>
        <v>0.30710910212444975</v>
      </c>
      <c r="F52">
        <f t="shared" si="2"/>
        <v>0.17019195710313523</v>
      </c>
      <c r="G52">
        <f t="shared" si="3"/>
        <v>1.0588235294117647</v>
      </c>
      <c r="H52">
        <f t="shared" si="4"/>
        <v>0.94444444444444442</v>
      </c>
    </row>
    <row r="53" spans="1:8" x14ac:dyDescent="0.35">
      <c r="A53">
        <v>52</v>
      </c>
      <c r="B53" t="s">
        <v>21</v>
      </c>
      <c r="C53">
        <v>13.65</v>
      </c>
      <c r="D53">
        <f t="shared" si="0"/>
        <v>1.1351326513767748</v>
      </c>
      <c r="E53">
        <f t="shared" si="1"/>
        <v>0.32722473706299182</v>
      </c>
      <c r="F53">
        <f t="shared" si="2"/>
        <v>0.18718420148798876</v>
      </c>
      <c r="G53">
        <f t="shared" si="3"/>
        <v>1.0384615384615385</v>
      </c>
      <c r="H53">
        <f t="shared" si="4"/>
        <v>0.96296296296296291</v>
      </c>
    </row>
    <row r="54" spans="1:8" x14ac:dyDescent="0.35">
      <c r="A54">
        <v>53</v>
      </c>
      <c r="B54" t="s">
        <v>46</v>
      </c>
      <c r="C54">
        <v>14.99</v>
      </c>
      <c r="D54">
        <f t="shared" si="0"/>
        <v>1.1758016328482794</v>
      </c>
      <c r="E54">
        <f t="shared" si="1"/>
        <v>0.37540691421978778</v>
      </c>
      <c r="F54">
        <f t="shared" si="2"/>
        <v>0.23001353934155602</v>
      </c>
      <c r="G54">
        <f t="shared" si="3"/>
        <v>1.0188679245283019</v>
      </c>
      <c r="H54">
        <f t="shared" si="4"/>
        <v>0.98148148148148151</v>
      </c>
    </row>
    <row r="57" spans="1:8" x14ac:dyDescent="0.35">
      <c r="B57" t="s">
        <v>280</v>
      </c>
      <c r="C57" t="s">
        <v>287</v>
      </c>
      <c r="D57" t="s">
        <v>288</v>
      </c>
      <c r="E57" t="s">
        <v>281</v>
      </c>
      <c r="F57" t="s">
        <v>282</v>
      </c>
      <c r="G57" t="s">
        <v>283</v>
      </c>
      <c r="H57" s="1" t="s">
        <v>284</v>
      </c>
    </row>
    <row r="58" spans="1:8" x14ac:dyDescent="0.35">
      <c r="B58">
        <v>2</v>
      </c>
      <c r="C58">
        <v>0</v>
      </c>
      <c r="D58">
        <v>-1.7000000000000001E-2</v>
      </c>
      <c r="E58">
        <f>(C58-D58)/($K$9-$K$10)</f>
        <v>-0.17</v>
      </c>
      <c r="F58" s="2">
        <f>C58+(E58*($K$8-$K$9))</f>
        <v>-1.3831267969455293E-2</v>
      </c>
      <c r="G58" s="2">
        <f t="shared" ref="G58:G64" si="5">$K$3+(F58*$K$7)</f>
        <v>0.5588586833356407</v>
      </c>
      <c r="H58" s="3">
        <f t="shared" ref="H58:H64" si="6">10^G58</f>
        <v>3.6212514602241028</v>
      </c>
    </row>
    <row r="59" spans="1:8" x14ac:dyDescent="0.35">
      <c r="B59">
        <v>5</v>
      </c>
      <c r="C59">
        <v>0.84199999999999997</v>
      </c>
      <c r="D59">
        <v>0.83599999999999997</v>
      </c>
      <c r="E59">
        <f t="shared" ref="E59:E64" si="7">(C59-D59)/($K$9-$K$10)</f>
        <v>-6.0000000000000053E-2</v>
      </c>
      <c r="F59" s="2">
        <f t="shared" ref="F59:F64" si="8">C59+(E59*($K$8-$K$9))</f>
        <v>0.83711837601078043</v>
      </c>
      <c r="G59" s="2">
        <f t="shared" si="5"/>
        <v>0.81961791345398538</v>
      </c>
      <c r="H59" s="3">
        <f t="shared" si="6"/>
        <v>6.601124342646286</v>
      </c>
    </row>
    <row r="60" spans="1:8" x14ac:dyDescent="0.35">
      <c r="B60">
        <v>10</v>
      </c>
      <c r="C60">
        <v>1.282</v>
      </c>
      <c r="D60">
        <v>1.292</v>
      </c>
      <c r="E60">
        <f t="shared" si="7"/>
        <v>0.10000000000000009</v>
      </c>
      <c r="F60" s="2">
        <f t="shared" si="8"/>
        <v>1.2901360399820325</v>
      </c>
      <c r="G60" s="2">
        <f t="shared" si="5"/>
        <v>0.95843756996693696</v>
      </c>
      <c r="H60" s="3">
        <f t="shared" si="6"/>
        <v>9.0873565850389593</v>
      </c>
    </row>
    <row r="61" spans="1:8" x14ac:dyDescent="0.35">
      <c r="B61">
        <v>25</v>
      </c>
      <c r="C61">
        <v>1.7509999999999999</v>
      </c>
      <c r="D61">
        <v>1.7849999999999999</v>
      </c>
      <c r="E61">
        <f t="shared" si="7"/>
        <v>0.3400000000000003</v>
      </c>
      <c r="F61" s="2">
        <f t="shared" si="8"/>
        <v>1.7786625359389105</v>
      </c>
      <c r="G61" s="2">
        <f t="shared" si="5"/>
        <v>1.1081383118137564</v>
      </c>
      <c r="H61" s="3">
        <f t="shared" si="6"/>
        <v>12.827390375678032</v>
      </c>
    </row>
    <row r="62" spans="1:8" x14ac:dyDescent="0.35">
      <c r="B62">
        <v>50</v>
      </c>
      <c r="C62">
        <v>2.0539999999999998</v>
      </c>
      <c r="D62">
        <v>2.1070000000000002</v>
      </c>
      <c r="E62">
        <f t="shared" si="7"/>
        <v>0.5300000000000038</v>
      </c>
      <c r="F62" s="2">
        <f t="shared" si="8"/>
        <v>2.0971210119047727</v>
      </c>
      <c r="G62" s="2">
        <f t="shared" si="5"/>
        <v>1.2057245645432402</v>
      </c>
      <c r="H62" s="3">
        <f t="shared" si="6"/>
        <v>16.059224321622267</v>
      </c>
    </row>
    <row r="63" spans="1:8" x14ac:dyDescent="0.35">
      <c r="B63">
        <v>100</v>
      </c>
      <c r="C63">
        <v>2.3260000000000001</v>
      </c>
      <c r="D63">
        <v>2.4</v>
      </c>
      <c r="E63">
        <f t="shared" si="7"/>
        <v>0.73999999999999844</v>
      </c>
      <c r="F63" s="2">
        <f t="shared" si="8"/>
        <v>2.3862066958670405</v>
      </c>
      <c r="G63" s="2">
        <f t="shared" si="5"/>
        <v>1.2943100183612182</v>
      </c>
      <c r="H63" s="3">
        <f t="shared" si="6"/>
        <v>19.692915543625944</v>
      </c>
    </row>
    <row r="64" spans="1:8" x14ac:dyDescent="0.35">
      <c r="B64">
        <v>200</v>
      </c>
      <c r="C64">
        <v>2.5760000000000001</v>
      </c>
      <c r="D64">
        <v>2.67</v>
      </c>
      <c r="E64">
        <f t="shared" si="7"/>
        <v>0.93999999999999861</v>
      </c>
      <c r="F64" s="2">
        <f t="shared" si="8"/>
        <v>2.6524787758311055</v>
      </c>
      <c r="G64" s="2">
        <f t="shared" si="5"/>
        <v>1.3759046262967409</v>
      </c>
      <c r="H64" s="3">
        <f t="shared" si="6"/>
        <v>23.763183753862567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2019-04-16T14:15:04Z</dcterms:modified>
</cp:coreProperties>
</file>