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zhizak\"/>
    </mc:Choice>
  </mc:AlternateContent>
  <xr:revisionPtr revIDLastSave="0" documentId="13_ncr:1_{8DB7E13E-349B-4FF9-AB05-41711AA169F2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3" l="1"/>
  <c r="E58" i="3"/>
  <c r="E57" i="3"/>
  <c r="E56" i="3"/>
  <c r="E55" i="3"/>
  <c r="E54" i="3"/>
  <c r="E53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G25" i="3"/>
  <c r="H25" i="3" s="1"/>
  <c r="D25" i="3"/>
  <c r="D24" i="3"/>
  <c r="D23" i="3"/>
  <c r="D22" i="3"/>
  <c r="D21" i="3"/>
  <c r="D20" i="3"/>
  <c r="D19" i="3"/>
  <c r="D18" i="3"/>
  <c r="D17" i="3"/>
  <c r="D16" i="3"/>
  <c r="D15" i="3"/>
  <c r="D14" i="3"/>
  <c r="G13" i="3"/>
  <c r="H13" i="3" s="1"/>
  <c r="D13" i="3"/>
  <c r="D12" i="3"/>
  <c r="D11" i="3"/>
  <c r="D10" i="3"/>
  <c r="G9" i="3"/>
  <c r="H9" i="3" s="1"/>
  <c r="D9" i="3"/>
  <c r="D8" i="3"/>
  <c r="D7" i="3"/>
  <c r="G6" i="3"/>
  <c r="H6" i="3" s="1"/>
  <c r="D6" i="3"/>
  <c r="D5" i="3"/>
  <c r="D4" i="3"/>
  <c r="D3" i="3"/>
  <c r="K2" i="3"/>
  <c r="G2" i="3"/>
  <c r="H2" i="3" s="1"/>
  <c r="D2" i="3"/>
  <c r="K6" i="3" s="1"/>
  <c r="K1" i="3"/>
  <c r="G48" i="3" s="1"/>
  <c r="H48" i="3" s="1"/>
  <c r="E59" i="2"/>
  <c r="E58" i="2"/>
  <c r="E57" i="2"/>
  <c r="E56" i="2"/>
  <c r="E55" i="2"/>
  <c r="E54" i="2"/>
  <c r="E53" i="2"/>
  <c r="G49" i="2"/>
  <c r="H49" i="2" s="1"/>
  <c r="D49" i="2"/>
  <c r="D48" i="2"/>
  <c r="D47" i="2"/>
  <c r="G46" i="2"/>
  <c r="H46" i="2" s="1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G33" i="2"/>
  <c r="H33" i="2" s="1"/>
  <c r="D33" i="2"/>
  <c r="D32" i="2"/>
  <c r="D31" i="2"/>
  <c r="G30" i="2"/>
  <c r="H30" i="2" s="1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G17" i="2"/>
  <c r="H17" i="2" s="1"/>
  <c r="D17" i="2"/>
  <c r="D16" i="2"/>
  <c r="D15" i="2"/>
  <c r="G14" i="2"/>
  <c r="H14" i="2" s="1"/>
  <c r="D14" i="2"/>
  <c r="D13" i="2"/>
  <c r="D12" i="2"/>
  <c r="D11" i="2"/>
  <c r="D10" i="2"/>
  <c r="D9" i="2"/>
  <c r="D8" i="2"/>
  <c r="D7" i="2"/>
  <c r="D6" i="2"/>
  <c r="G5" i="2"/>
  <c r="H5" i="2" s="1"/>
  <c r="D5" i="2"/>
  <c r="D4" i="2"/>
  <c r="D3" i="2"/>
  <c r="K2" i="2"/>
  <c r="D2" i="2"/>
  <c r="K1" i="2"/>
  <c r="G45" i="2" s="1"/>
  <c r="H45" i="2" s="1"/>
  <c r="I8" i="1"/>
  <c r="I19" i="1"/>
  <c r="I15" i="1"/>
  <c r="I11" i="1"/>
  <c r="I16" i="1"/>
  <c r="I30" i="1"/>
  <c r="I13" i="1"/>
  <c r="I27" i="1"/>
  <c r="I50" i="1"/>
  <c r="I9" i="1"/>
  <c r="I25" i="1"/>
  <c r="I26" i="1"/>
  <c r="I23" i="1"/>
  <c r="I31" i="1"/>
  <c r="I43" i="1"/>
  <c r="I6" i="1"/>
  <c r="I44" i="1"/>
  <c r="I47" i="1"/>
  <c r="I10" i="1"/>
  <c r="I7" i="1"/>
  <c r="I48" i="1"/>
  <c r="I34" i="1"/>
  <c r="I21" i="1"/>
  <c r="I49" i="1"/>
  <c r="I29" i="1"/>
  <c r="I42" i="1"/>
  <c r="I24" i="1"/>
  <c r="I17" i="1"/>
  <c r="I3" i="1"/>
  <c r="I35" i="1"/>
  <c r="I22" i="1"/>
  <c r="I28" i="1"/>
  <c r="I38" i="1"/>
  <c r="I45" i="1"/>
  <c r="I36" i="1"/>
  <c r="I18" i="1"/>
  <c r="I39" i="1"/>
  <c r="I32" i="1"/>
  <c r="I14" i="1"/>
  <c r="I40" i="1"/>
  <c r="I12" i="1"/>
  <c r="I4" i="1"/>
  <c r="I37" i="1"/>
  <c r="I5" i="1"/>
  <c r="I20" i="1"/>
  <c r="I41" i="1"/>
  <c r="I33" i="1"/>
  <c r="I46" i="1"/>
  <c r="H8" i="1"/>
  <c r="H19" i="1"/>
  <c r="H15" i="1"/>
  <c r="H11" i="1"/>
  <c r="H16" i="1"/>
  <c r="H30" i="1"/>
  <c r="H13" i="1"/>
  <c r="H27" i="1"/>
  <c r="H50" i="1"/>
  <c r="H9" i="1"/>
  <c r="H25" i="1"/>
  <c r="H26" i="1"/>
  <c r="H23" i="1"/>
  <c r="H31" i="1"/>
  <c r="H43" i="1"/>
  <c r="H6" i="1"/>
  <c r="H44" i="1"/>
  <c r="H47" i="1"/>
  <c r="H10" i="1"/>
  <c r="H7" i="1"/>
  <c r="H48" i="1"/>
  <c r="H34" i="1"/>
  <c r="H21" i="1"/>
  <c r="H49" i="1"/>
  <c r="H29" i="1"/>
  <c r="H42" i="1"/>
  <c r="H24" i="1"/>
  <c r="H17" i="1"/>
  <c r="H3" i="1"/>
  <c r="H35" i="1"/>
  <c r="H22" i="1"/>
  <c r="H28" i="1"/>
  <c r="H38" i="1"/>
  <c r="H45" i="1"/>
  <c r="H36" i="1"/>
  <c r="H18" i="1"/>
  <c r="H39" i="1"/>
  <c r="H32" i="1"/>
  <c r="H14" i="1"/>
  <c r="H40" i="1"/>
  <c r="H12" i="1"/>
  <c r="H4" i="1"/>
  <c r="H37" i="1"/>
  <c r="H5" i="1"/>
  <c r="H20" i="1"/>
  <c r="H41" i="1"/>
  <c r="H33" i="1"/>
  <c r="H46" i="1"/>
  <c r="G5" i="3" l="1"/>
  <c r="H5" i="3" s="1"/>
  <c r="G17" i="3"/>
  <c r="H17" i="3" s="1"/>
  <c r="G21" i="3"/>
  <c r="H21" i="3" s="1"/>
  <c r="F54" i="3"/>
  <c r="G3" i="3"/>
  <c r="H3" i="3" s="1"/>
  <c r="G4" i="3"/>
  <c r="H4" i="3" s="1"/>
  <c r="G7" i="3"/>
  <c r="H7" i="3" s="1"/>
  <c r="G8" i="3"/>
  <c r="H8" i="3" s="1"/>
  <c r="G27" i="3"/>
  <c r="H27" i="3" s="1"/>
  <c r="G28" i="3"/>
  <c r="H28" i="3" s="1"/>
  <c r="G31" i="3"/>
  <c r="H31" i="3" s="1"/>
  <c r="G32" i="3"/>
  <c r="H32" i="3" s="1"/>
  <c r="G35" i="3"/>
  <c r="H35" i="3" s="1"/>
  <c r="G36" i="3"/>
  <c r="H36" i="3" s="1"/>
  <c r="G39" i="3"/>
  <c r="H39" i="3" s="1"/>
  <c r="G40" i="3"/>
  <c r="H40" i="3" s="1"/>
  <c r="G43" i="3"/>
  <c r="H43" i="3" s="1"/>
  <c r="G44" i="3"/>
  <c r="H44" i="3" s="1"/>
  <c r="G47" i="3"/>
  <c r="H47" i="3" s="1"/>
  <c r="K8" i="3"/>
  <c r="F53" i="3" s="1"/>
  <c r="G46" i="3"/>
  <c r="H46" i="3" s="1"/>
  <c r="G42" i="3"/>
  <c r="H42" i="3" s="1"/>
  <c r="G38" i="3"/>
  <c r="H38" i="3" s="1"/>
  <c r="G34" i="3"/>
  <c r="H34" i="3" s="1"/>
  <c r="G30" i="3"/>
  <c r="H30" i="3" s="1"/>
  <c r="G26" i="3"/>
  <c r="H26" i="3" s="1"/>
  <c r="G22" i="3"/>
  <c r="H22" i="3" s="1"/>
  <c r="G18" i="3"/>
  <c r="H18" i="3" s="1"/>
  <c r="G14" i="3"/>
  <c r="H14" i="3" s="1"/>
  <c r="G10" i="3"/>
  <c r="H10" i="3" s="1"/>
  <c r="G49" i="3"/>
  <c r="H49" i="3" s="1"/>
  <c r="G45" i="3"/>
  <c r="H45" i="3" s="1"/>
  <c r="G41" i="3"/>
  <c r="H41" i="3" s="1"/>
  <c r="G37" i="3"/>
  <c r="H37" i="3" s="1"/>
  <c r="G33" i="3"/>
  <c r="H33" i="3" s="1"/>
  <c r="G29" i="3"/>
  <c r="H29" i="3" s="1"/>
  <c r="K3" i="3"/>
  <c r="F10" i="3" s="1"/>
  <c r="K7" i="3"/>
  <c r="G11" i="3"/>
  <c r="H11" i="3" s="1"/>
  <c r="G12" i="3"/>
  <c r="H12" i="3" s="1"/>
  <c r="G15" i="3"/>
  <c r="H15" i="3" s="1"/>
  <c r="G16" i="3"/>
  <c r="H16" i="3" s="1"/>
  <c r="G19" i="3"/>
  <c r="H19" i="3" s="1"/>
  <c r="G20" i="3"/>
  <c r="H20" i="3" s="1"/>
  <c r="G23" i="3"/>
  <c r="H23" i="3" s="1"/>
  <c r="G24" i="3"/>
  <c r="H24" i="3" s="1"/>
  <c r="G9" i="2"/>
  <c r="H9" i="2" s="1"/>
  <c r="G22" i="2"/>
  <c r="H22" i="2" s="1"/>
  <c r="G25" i="2"/>
  <c r="H25" i="2" s="1"/>
  <c r="G38" i="2"/>
  <c r="H38" i="2" s="1"/>
  <c r="G41" i="2"/>
  <c r="H41" i="2" s="1"/>
  <c r="G7" i="2"/>
  <c r="H7" i="2" s="1"/>
  <c r="G3" i="2"/>
  <c r="H3" i="2" s="1"/>
  <c r="K7" i="2"/>
  <c r="K8" i="2"/>
  <c r="F53" i="2" s="1"/>
  <c r="G10" i="2"/>
  <c r="H10" i="2" s="1"/>
  <c r="G13" i="2"/>
  <c r="H13" i="2" s="1"/>
  <c r="G18" i="2"/>
  <c r="H18" i="2" s="1"/>
  <c r="G21" i="2"/>
  <c r="H21" i="2" s="1"/>
  <c r="G26" i="2"/>
  <c r="H26" i="2" s="1"/>
  <c r="G29" i="2"/>
  <c r="H29" i="2" s="1"/>
  <c r="G34" i="2"/>
  <c r="H34" i="2" s="1"/>
  <c r="G37" i="2"/>
  <c r="H37" i="2" s="1"/>
  <c r="G42" i="2"/>
  <c r="H42" i="2" s="1"/>
  <c r="F56" i="2"/>
  <c r="K3" i="2"/>
  <c r="E20" i="2" s="1"/>
  <c r="K6" i="2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43" i="2"/>
  <c r="H43" i="2" s="1"/>
  <c r="G47" i="2"/>
  <c r="H47" i="2" s="1"/>
  <c r="G2" i="2"/>
  <c r="H2" i="2" s="1"/>
  <c r="G4" i="2"/>
  <c r="H4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G48" i="2"/>
  <c r="H48" i="2" s="1"/>
  <c r="F59" i="3" l="1"/>
  <c r="F55" i="3"/>
  <c r="F57" i="3"/>
  <c r="G57" i="3" s="1"/>
  <c r="H57" i="3" s="1"/>
  <c r="E34" i="3"/>
  <c r="E47" i="3"/>
  <c r="F23" i="3"/>
  <c r="E8" i="3"/>
  <c r="F46" i="3"/>
  <c r="F30" i="3"/>
  <c r="F24" i="3"/>
  <c r="F16" i="3"/>
  <c r="E39" i="3"/>
  <c r="E48" i="3"/>
  <c r="E32" i="3"/>
  <c r="F26" i="3"/>
  <c r="E46" i="3"/>
  <c r="F47" i="3"/>
  <c r="F34" i="3"/>
  <c r="E44" i="3"/>
  <c r="E43" i="3"/>
  <c r="E27" i="3"/>
  <c r="F15" i="3"/>
  <c r="F38" i="3"/>
  <c r="E19" i="3"/>
  <c r="F12" i="3"/>
  <c r="E31" i="3"/>
  <c r="E16" i="3"/>
  <c r="E40" i="3"/>
  <c r="F8" i="3"/>
  <c r="F18" i="3"/>
  <c r="F56" i="3"/>
  <c r="G56" i="3" s="1"/>
  <c r="H56" i="3" s="1"/>
  <c r="E11" i="3"/>
  <c r="G59" i="3"/>
  <c r="H59" i="3" s="1"/>
  <c r="G55" i="3"/>
  <c r="H55" i="3" s="1"/>
  <c r="G54" i="3"/>
  <c r="H54" i="3" s="1"/>
  <c r="G53" i="3"/>
  <c r="H53" i="3" s="1"/>
  <c r="F25" i="3"/>
  <c r="F21" i="3"/>
  <c r="F17" i="3"/>
  <c r="F13" i="3"/>
  <c r="F9" i="3"/>
  <c r="F5" i="3"/>
  <c r="F49" i="3"/>
  <c r="F48" i="3"/>
  <c r="F45" i="3"/>
  <c r="F40" i="3"/>
  <c r="F37" i="3"/>
  <c r="F32" i="3"/>
  <c r="F29" i="3"/>
  <c r="F3" i="3"/>
  <c r="E33" i="3"/>
  <c r="E3" i="3"/>
  <c r="E25" i="3"/>
  <c r="E21" i="3"/>
  <c r="E17" i="3"/>
  <c r="E13" i="3"/>
  <c r="E9" i="3"/>
  <c r="E5" i="3"/>
  <c r="F44" i="3"/>
  <c r="F41" i="3"/>
  <c r="F36" i="3"/>
  <c r="F33" i="3"/>
  <c r="F28" i="3"/>
  <c r="F7" i="3"/>
  <c r="E49" i="3"/>
  <c r="E45" i="3"/>
  <c r="E41" i="3"/>
  <c r="E37" i="3"/>
  <c r="E29" i="3"/>
  <c r="E7" i="3"/>
  <c r="E35" i="3"/>
  <c r="E24" i="3"/>
  <c r="E30" i="3"/>
  <c r="E2" i="3"/>
  <c r="F35" i="3"/>
  <c r="E20" i="3"/>
  <c r="E4" i="3"/>
  <c r="E22" i="3"/>
  <c r="E14" i="3"/>
  <c r="F39" i="3"/>
  <c r="F19" i="3"/>
  <c r="E28" i="3"/>
  <c r="E23" i="3"/>
  <c r="F14" i="3"/>
  <c r="F20" i="3"/>
  <c r="E42" i="3"/>
  <c r="F6" i="3"/>
  <c r="E38" i="3"/>
  <c r="E6" i="3"/>
  <c r="F2" i="3"/>
  <c r="F43" i="3"/>
  <c r="F27" i="3"/>
  <c r="F11" i="3"/>
  <c r="F42" i="3"/>
  <c r="E26" i="3"/>
  <c r="E18" i="3"/>
  <c r="E10" i="3"/>
  <c r="F31" i="3"/>
  <c r="E12" i="3"/>
  <c r="E36" i="3"/>
  <c r="F4" i="3"/>
  <c r="E15" i="3"/>
  <c r="F58" i="3"/>
  <c r="G58" i="3" s="1"/>
  <c r="H58" i="3" s="1"/>
  <c r="F22" i="3"/>
  <c r="F58" i="2"/>
  <c r="G58" i="2" s="1"/>
  <c r="H58" i="2" s="1"/>
  <c r="E17" i="2"/>
  <c r="F41" i="2"/>
  <c r="E18" i="2"/>
  <c r="F37" i="2"/>
  <c r="F21" i="2"/>
  <c r="F24" i="2"/>
  <c r="F3" i="2"/>
  <c r="E40" i="2"/>
  <c r="F36" i="2"/>
  <c r="E45" i="2"/>
  <c r="E29" i="2"/>
  <c r="F25" i="2"/>
  <c r="F44" i="2"/>
  <c r="E49" i="2"/>
  <c r="E41" i="2"/>
  <c r="E33" i="2"/>
  <c r="E25" i="2"/>
  <c r="F59" i="2"/>
  <c r="E34" i="2"/>
  <c r="E16" i="2"/>
  <c r="F54" i="2"/>
  <c r="E30" i="2"/>
  <c r="F12" i="2"/>
  <c r="F17" i="2"/>
  <c r="F57" i="2"/>
  <c r="G57" i="2" s="1"/>
  <c r="H57" i="2" s="1"/>
  <c r="E26" i="2"/>
  <c r="E36" i="2"/>
  <c r="E37" i="2"/>
  <c r="F48" i="2"/>
  <c r="F5" i="2"/>
  <c r="E21" i="2"/>
  <c r="F7" i="2"/>
  <c r="E42" i="2"/>
  <c r="F55" i="2"/>
  <c r="G55" i="2" s="1"/>
  <c r="H55" i="2" s="1"/>
  <c r="F32" i="2"/>
  <c r="E5" i="2"/>
  <c r="E46" i="2"/>
  <c r="E28" i="2"/>
  <c r="E7" i="2"/>
  <c r="E9" i="2"/>
  <c r="F20" i="2"/>
  <c r="E14" i="2"/>
  <c r="F31" i="2"/>
  <c r="F23" i="2"/>
  <c r="F19" i="2"/>
  <c r="G59" i="2"/>
  <c r="H59" i="2" s="1"/>
  <c r="G56" i="2"/>
  <c r="H56" i="2" s="1"/>
  <c r="G54" i="2"/>
  <c r="H54" i="2" s="1"/>
  <c r="G53" i="2"/>
  <c r="H53" i="2" s="1"/>
  <c r="F47" i="2"/>
  <c r="F43" i="2"/>
  <c r="F39" i="2"/>
  <c r="F35" i="2"/>
  <c r="F27" i="2"/>
  <c r="F15" i="2"/>
  <c r="F46" i="2"/>
  <c r="E35" i="2"/>
  <c r="F30" i="2"/>
  <c r="E19" i="2"/>
  <c r="F14" i="2"/>
  <c r="F8" i="2"/>
  <c r="E6" i="2"/>
  <c r="E2" i="2"/>
  <c r="F6" i="2"/>
  <c r="E4" i="2"/>
  <c r="E47" i="2"/>
  <c r="F42" i="2"/>
  <c r="E31" i="2"/>
  <c r="F26" i="2"/>
  <c r="E15" i="2"/>
  <c r="E8" i="2"/>
  <c r="F2" i="2"/>
  <c r="E43" i="2"/>
  <c r="F38" i="2"/>
  <c r="E27" i="2"/>
  <c r="F22" i="2"/>
  <c r="F11" i="2"/>
  <c r="F10" i="2"/>
  <c r="F4" i="2"/>
  <c r="E39" i="2"/>
  <c r="F34" i="2"/>
  <c r="E23" i="2"/>
  <c r="F18" i="2"/>
  <c r="E11" i="2"/>
  <c r="F40" i="2"/>
  <c r="F9" i="2"/>
  <c r="F45" i="2"/>
  <c r="F29" i="2"/>
  <c r="F13" i="2"/>
  <c r="E13" i="2"/>
  <c r="E48" i="2"/>
  <c r="E32" i="2"/>
  <c r="F16" i="2"/>
  <c r="E44" i="2"/>
  <c r="F28" i="2"/>
  <c r="E12" i="2"/>
  <c r="E24" i="2"/>
  <c r="E3" i="2"/>
  <c r="F49" i="2"/>
  <c r="F33" i="2"/>
  <c r="E38" i="2"/>
  <c r="E22" i="2"/>
  <c r="E10" i="2"/>
  <c r="K5" i="3" l="1"/>
  <c r="K4" i="3"/>
  <c r="K5" i="2"/>
  <c r="K4" i="2"/>
</calcChain>
</file>

<file path=xl/sharedStrings.xml><?xml version="1.0" encoding="utf-8"?>
<sst xmlns="http://schemas.openxmlformats.org/spreadsheetml/2006/main" count="492" uniqueCount="278">
  <si>
    <t>Dzhizak</t>
  </si>
  <si>
    <t>start_date</t>
  </si>
  <si>
    <t>end_date</t>
  </si>
  <si>
    <t>duration</t>
  </si>
  <si>
    <t>peak</t>
  </si>
  <si>
    <t>sum</t>
  </si>
  <si>
    <t>average</t>
  </si>
  <si>
    <t>median</t>
  </si>
  <si>
    <t>06/01/1894</t>
  </si>
  <si>
    <t>04/01/1896</t>
  </si>
  <si>
    <t>22</t>
  </si>
  <si>
    <t>-1.35</t>
  </si>
  <si>
    <t>-18.19</t>
  </si>
  <si>
    <t>-0.83</t>
  </si>
  <si>
    <t>-0.85</t>
  </si>
  <si>
    <t>09/01/1899</t>
  </si>
  <si>
    <t>11/01/1899</t>
  </si>
  <si>
    <t>2</t>
  </si>
  <si>
    <t>-1.43</t>
  </si>
  <si>
    <t>-1.5</t>
  </si>
  <si>
    <t>-0.75</t>
  </si>
  <si>
    <t>06/01/1901</t>
  </si>
  <si>
    <t>10/01/1901</t>
  </si>
  <si>
    <t>4</t>
  </si>
  <si>
    <t>-1.58</t>
  </si>
  <si>
    <t>-4.03</t>
  </si>
  <si>
    <t>-1.01</t>
  </si>
  <si>
    <t>-1.19</t>
  </si>
  <si>
    <t>07/01/1902</t>
  </si>
  <si>
    <t>11/01/1902</t>
  </si>
  <si>
    <t>-1.03</t>
  </si>
  <si>
    <t>-3.41</t>
  </si>
  <si>
    <t>02/01/1904</t>
  </si>
  <si>
    <t>05/01/1904</t>
  </si>
  <si>
    <t>3</t>
  </si>
  <si>
    <t>-1.12</t>
  </si>
  <si>
    <t>-1.85</t>
  </si>
  <si>
    <t>-0.62</t>
  </si>
  <si>
    <t>-0.52</t>
  </si>
  <si>
    <t>11/01/1906</t>
  </si>
  <si>
    <t>05/01/1907</t>
  </si>
  <si>
    <t>6</t>
  </si>
  <si>
    <t>-1.02</t>
  </si>
  <si>
    <t>-3.57</t>
  </si>
  <si>
    <t>-0.6</t>
  </si>
  <si>
    <t>11/01/1909</t>
  </si>
  <si>
    <t>03/01/1910</t>
  </si>
  <si>
    <t>-2.68</t>
  </si>
  <si>
    <t>-7.91</t>
  </si>
  <si>
    <t>-1.98</t>
  </si>
  <si>
    <t>-1.99</t>
  </si>
  <si>
    <t>11/01/1910</t>
  </si>
  <si>
    <t>01/01/1911</t>
  </si>
  <si>
    <t>-2.28</t>
  </si>
  <si>
    <t>-1.14</t>
  </si>
  <si>
    <t>10/01/1915</t>
  </si>
  <si>
    <t>01/01/1916</t>
  </si>
  <si>
    <t>-2.05</t>
  </si>
  <si>
    <t>-5.26</t>
  </si>
  <si>
    <t>-1.75</t>
  </si>
  <si>
    <t>-1.69</t>
  </si>
  <si>
    <t>12/01/1916</t>
  </si>
  <si>
    <t>06/01/1918</t>
  </si>
  <si>
    <t>18</t>
  </si>
  <si>
    <t>-3.75</t>
  </si>
  <si>
    <t>-39.86</t>
  </si>
  <si>
    <t>-2.21</t>
  </si>
  <si>
    <t>11/01/1918</t>
  </si>
  <si>
    <t>12/01/1918</t>
  </si>
  <si>
    <t>1</t>
  </si>
  <si>
    <t>-1.72</t>
  </si>
  <si>
    <t>11/01/1919</t>
  </si>
  <si>
    <t>05/01/1920</t>
  </si>
  <si>
    <t>-1.64</t>
  </si>
  <si>
    <t>-4.89</t>
  </si>
  <si>
    <t>-0.81</t>
  </si>
  <si>
    <t>-0.78</t>
  </si>
  <si>
    <t>05/01/1921</t>
  </si>
  <si>
    <t>11/01/1921</t>
  </si>
  <si>
    <t>-1.16</t>
  </si>
  <si>
    <t>-5.19</t>
  </si>
  <si>
    <t>-0.87</t>
  </si>
  <si>
    <t>-0.96</t>
  </si>
  <si>
    <t>11/01/1922</t>
  </si>
  <si>
    <t>03/01/1923</t>
  </si>
  <si>
    <t>-1.59</t>
  </si>
  <si>
    <t>-4.65</t>
  </si>
  <si>
    <t>-1.28</t>
  </si>
  <si>
    <t>07/01/1925</t>
  </si>
  <si>
    <t>09/01/1926</t>
  </si>
  <si>
    <t>14</t>
  </si>
  <si>
    <t>-8.06</t>
  </si>
  <si>
    <t>-0.58</t>
  </si>
  <si>
    <t>-0.53</t>
  </si>
  <si>
    <t>02/01/1927</t>
  </si>
  <si>
    <t>01/01/1928</t>
  </si>
  <si>
    <t>11</t>
  </si>
  <si>
    <t>-2.16</t>
  </si>
  <si>
    <t>-15.74</t>
  </si>
  <si>
    <t>-1.66</t>
  </si>
  <si>
    <t>11/01/1934</t>
  </si>
  <si>
    <t>12/01/1934</t>
  </si>
  <si>
    <t>-1.27</t>
  </si>
  <si>
    <t>03/01/1936</t>
  </si>
  <si>
    <t>09/01/1937</t>
  </si>
  <si>
    <t>-1.91</t>
  </si>
  <si>
    <t>-16.21</t>
  </si>
  <si>
    <t>-0.9</t>
  </si>
  <si>
    <t>08/01/1938</t>
  </si>
  <si>
    <t>03/01/1940</t>
  </si>
  <si>
    <t>19</t>
  </si>
  <si>
    <t>-1.97</t>
  </si>
  <si>
    <t>-19.67</t>
  </si>
  <si>
    <t>-1.04</t>
  </si>
  <si>
    <t>-0.98</t>
  </si>
  <si>
    <t>09/01/1940</t>
  </si>
  <si>
    <t>10/01/1940</t>
  </si>
  <si>
    <t>10/01/1941</t>
  </si>
  <si>
    <t>12/01/1941</t>
  </si>
  <si>
    <t>-1.2</t>
  </si>
  <si>
    <t>-1.31</t>
  </si>
  <si>
    <t>-0.65</t>
  </si>
  <si>
    <t>04/01/1944</t>
  </si>
  <si>
    <t>06/01/1945</t>
  </si>
  <si>
    <t>-2.4</t>
  </si>
  <si>
    <t>-20.26</t>
  </si>
  <si>
    <t>-1.45</t>
  </si>
  <si>
    <t>-1.52</t>
  </si>
  <si>
    <t>05/01/1946</t>
  </si>
  <si>
    <t>12/01/1946</t>
  </si>
  <si>
    <t>7</t>
  </si>
  <si>
    <t>-1.95</t>
  </si>
  <si>
    <t>-8.64</t>
  </si>
  <si>
    <t>-1.23</t>
  </si>
  <si>
    <t>-1.38</t>
  </si>
  <si>
    <t>11/01/1948</t>
  </si>
  <si>
    <t>04/01/1949</t>
  </si>
  <si>
    <t>5</t>
  </si>
  <si>
    <t>-2</t>
  </si>
  <si>
    <t>-4.15</t>
  </si>
  <si>
    <t>-0.59</t>
  </si>
  <si>
    <t>12/01/1949</t>
  </si>
  <si>
    <t>10/01/1951</t>
  </si>
  <si>
    <t>-2.53</t>
  </si>
  <si>
    <t>-26.51</t>
  </si>
  <si>
    <t>-0.89</t>
  </si>
  <si>
    <t>10/01/1954</t>
  </si>
  <si>
    <t>07/01/1955</t>
  </si>
  <si>
    <t>9</t>
  </si>
  <si>
    <t>-2.23</t>
  </si>
  <si>
    <t>-6.94</t>
  </si>
  <si>
    <t>-0.77</t>
  </si>
  <si>
    <t>-0.55</t>
  </si>
  <si>
    <t>10/01/1956</t>
  </si>
  <si>
    <t>10/01/1957</t>
  </si>
  <si>
    <t>12</t>
  </si>
  <si>
    <t>-1.84</t>
  </si>
  <si>
    <t>-14.53</t>
  </si>
  <si>
    <t>-1.21</t>
  </si>
  <si>
    <t>-1.22</t>
  </si>
  <si>
    <t>09/01/1959</t>
  </si>
  <si>
    <t>03/01/1960</t>
  </si>
  <si>
    <t>-1.78</t>
  </si>
  <si>
    <t>-4.76</t>
  </si>
  <si>
    <t>-0.79</t>
  </si>
  <si>
    <t>02/01/1961</t>
  </si>
  <si>
    <t>08/01/1961</t>
  </si>
  <si>
    <t>-1.49</t>
  </si>
  <si>
    <t>-3.81</t>
  </si>
  <si>
    <t>-0.64</t>
  </si>
  <si>
    <t>-0.42</t>
  </si>
  <si>
    <t>10/01/1961</t>
  </si>
  <si>
    <t>11/01/1961</t>
  </si>
  <si>
    <t>-1.13</t>
  </si>
  <si>
    <t>10/01/1964</t>
  </si>
  <si>
    <t>10/01/1965</t>
  </si>
  <si>
    <t>-1.68</t>
  </si>
  <si>
    <t>-9.83</t>
  </si>
  <si>
    <t>-0.82</t>
  </si>
  <si>
    <t>-0.7</t>
  </si>
  <si>
    <t>03/01/1967</t>
  </si>
  <si>
    <t>10/01/1967</t>
  </si>
  <si>
    <t>-4.34</t>
  </si>
  <si>
    <t>-0.66</t>
  </si>
  <si>
    <t>08/01/1971</t>
  </si>
  <si>
    <t>01/01/1972</t>
  </si>
  <si>
    <t>-2.08</t>
  </si>
  <si>
    <t>-6.82</t>
  </si>
  <si>
    <t>-1.36</t>
  </si>
  <si>
    <t>11/01/1973</t>
  </si>
  <si>
    <t>09/01/1974</t>
  </si>
  <si>
    <t>10</t>
  </si>
  <si>
    <t>-2.42</t>
  </si>
  <si>
    <t>-11.89</t>
  </si>
  <si>
    <t>11/01/1974</t>
  </si>
  <si>
    <t>12/01/1975</t>
  </si>
  <si>
    <t>13</t>
  </si>
  <si>
    <t>-2.36</t>
  </si>
  <si>
    <t>-1.4</t>
  </si>
  <si>
    <t>-1.15</t>
  </si>
  <si>
    <t>03/01/1977</t>
  </si>
  <si>
    <t>10/01/1977</t>
  </si>
  <si>
    <t>-10.44</t>
  </si>
  <si>
    <t>-1.54</t>
  </si>
  <si>
    <t>12/01/1980</t>
  </si>
  <si>
    <t>06/01/1981</t>
  </si>
  <si>
    <t>-3.96</t>
  </si>
  <si>
    <t>-0.23</t>
  </si>
  <si>
    <t>01/01/1982</t>
  </si>
  <si>
    <t>10/01/1982</t>
  </si>
  <si>
    <t>-12.38</t>
  </si>
  <si>
    <t>-1.39</t>
  </si>
  <si>
    <t>04/01/1983</t>
  </si>
  <si>
    <t>03/01/1984</t>
  </si>
  <si>
    <t>-8.37</t>
  </si>
  <si>
    <t>-0.76</t>
  </si>
  <si>
    <t>09/01/1984</t>
  </si>
  <si>
    <t>11/01/1984</t>
  </si>
  <si>
    <t>-1.55</t>
  </si>
  <si>
    <t>-2.31</t>
  </si>
  <si>
    <t>11/01/1985</t>
  </si>
  <si>
    <t>09/01/1986</t>
  </si>
  <si>
    <t>-12.66</t>
  </si>
  <si>
    <t>02/01/1987</t>
  </si>
  <si>
    <t>04/01/1987</t>
  </si>
  <si>
    <t>-1.44</t>
  </si>
  <si>
    <t>-2.09</t>
  </si>
  <si>
    <t>-1.05</t>
  </si>
  <si>
    <t>11/01/1988</t>
  </si>
  <si>
    <t>12/01/1988</t>
  </si>
  <si>
    <t>03/01/1989</t>
  </si>
  <si>
    <t>01/01/1990</t>
  </si>
  <si>
    <t>-10.63</t>
  </si>
  <si>
    <t>-1.06</t>
  </si>
  <si>
    <t>-1.09</t>
  </si>
  <si>
    <t>10/01/1994</t>
  </si>
  <si>
    <t>11/01/1994</t>
  </si>
  <si>
    <t>-1.18</t>
  </si>
  <si>
    <t>06/01/1995</t>
  </si>
  <si>
    <t>10/01/1995</t>
  </si>
  <si>
    <t>12/01/1995</t>
  </si>
  <si>
    <t>05/01/1997</t>
  </si>
  <si>
    <t>17</t>
  </si>
  <si>
    <t>-1.6</t>
  </si>
  <si>
    <t>-13.09</t>
  </si>
  <si>
    <t>-0.74</t>
  </si>
  <si>
    <t>05/01/2000</t>
  </si>
  <si>
    <t>11/01/2000</t>
  </si>
  <si>
    <t>-2.01</t>
  </si>
  <si>
    <t>-8.58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</si>
  <si>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</si>
  <si>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</si>
  <si>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</si>
  <si>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</si>
  <si>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</si>
  <si>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</si>
  <si>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</si>
  <si>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</si>
  <si>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</si>
  <si>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</si>
  <si>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</si>
  <si>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</si>
  <si>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</si>
  <si>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</si>
  <si>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</si>
  <si>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</si>
  <si>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</si>
  <si>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</si>
  <si>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</si>
  <si>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</si>
  <si>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</si>
  <si>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</si>
  <si>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</si>
  <si>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</si>
  <si>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</si>
  <si>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(-0.4)</t>
  </si>
  <si>
    <t>K (-0.5)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</si>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</sst>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opLeftCell="A34" workbookViewId="0">
      <selection activeCell="I3" sqref="I3:I5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250</v>
      </c>
    </row>
    <row r="3" spans="1:9" x14ac:dyDescent="0.35">
      <c r="A3" t="s">
        <v>171</v>
      </c>
      <c r="B3" t="s">
        <v>172</v>
      </c>
      <c r="C3" t="s">
        <v>69</v>
      </c>
      <c r="D3" t="s">
        <v>173</v>
      </c>
      <c r="E3" t="s">
        <v>173</v>
      </c>
      <c r="F3" t="s">
        <v>173</v>
      </c>
      <c r="G3" t="s">
        <v>173</v>
      </c>
      <c r="H3">
        <f>C3*1</f>
        <v>1</v>
      </c>
      <c r="I3">
        <f>E3*-1</f>
        <v>1.1299999999999999</v>
      </c>
    </row>
    <row r="4" spans="1:9" x14ac:dyDescent="0.35">
      <c r="A4" t="s">
        <v>228</v>
      </c>
      <c r="B4" t="s">
        <v>229</v>
      </c>
      <c r="C4" t="s">
        <v>69</v>
      </c>
      <c r="D4" t="s">
        <v>173</v>
      </c>
      <c r="E4" t="s">
        <v>173</v>
      </c>
      <c r="F4" t="s">
        <v>173</v>
      </c>
      <c r="G4" t="s">
        <v>173</v>
      </c>
      <c r="H4">
        <f>C4*1</f>
        <v>1</v>
      </c>
      <c r="I4">
        <f>E4*-1</f>
        <v>1.1299999999999999</v>
      </c>
    </row>
    <row r="5" spans="1:9" x14ac:dyDescent="0.35">
      <c r="A5" t="s">
        <v>235</v>
      </c>
      <c r="B5" t="s">
        <v>236</v>
      </c>
      <c r="C5" t="s">
        <v>69</v>
      </c>
      <c r="D5" t="s">
        <v>237</v>
      </c>
      <c r="E5" t="s">
        <v>237</v>
      </c>
      <c r="F5" t="s">
        <v>237</v>
      </c>
      <c r="G5" t="s">
        <v>237</v>
      </c>
      <c r="H5">
        <f>C5*1</f>
        <v>1</v>
      </c>
      <c r="I5">
        <f>E5*-1</f>
        <v>1.18</v>
      </c>
    </row>
    <row r="6" spans="1:9" x14ac:dyDescent="0.35">
      <c r="A6" t="s">
        <v>100</v>
      </c>
      <c r="B6" t="s">
        <v>101</v>
      </c>
      <c r="C6" t="s">
        <v>69</v>
      </c>
      <c r="D6" t="s">
        <v>102</v>
      </c>
      <c r="E6" t="s">
        <v>102</v>
      </c>
      <c r="F6" t="s">
        <v>102</v>
      </c>
      <c r="G6" t="s">
        <v>102</v>
      </c>
      <c r="H6">
        <f>C6*1</f>
        <v>1</v>
      </c>
      <c r="I6">
        <f>E6*-1</f>
        <v>1.27</v>
      </c>
    </row>
    <row r="7" spans="1:9" x14ac:dyDescent="0.35">
      <c r="A7" t="s">
        <v>117</v>
      </c>
      <c r="B7" t="s">
        <v>118</v>
      </c>
      <c r="C7" t="s">
        <v>17</v>
      </c>
      <c r="D7" t="s">
        <v>119</v>
      </c>
      <c r="E7" t="s">
        <v>120</v>
      </c>
      <c r="F7" t="s">
        <v>121</v>
      </c>
      <c r="G7" t="s">
        <v>121</v>
      </c>
      <c r="H7">
        <f>C7*1</f>
        <v>2</v>
      </c>
      <c r="I7">
        <f>E7*-1</f>
        <v>1.31</v>
      </c>
    </row>
    <row r="8" spans="1:9" x14ac:dyDescent="0.35">
      <c r="A8" t="s">
        <v>15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20</v>
      </c>
      <c r="H8">
        <f>C8*1</f>
        <v>2</v>
      </c>
      <c r="I8">
        <f>E8*-1</f>
        <v>1.5</v>
      </c>
    </row>
    <row r="9" spans="1:9" x14ac:dyDescent="0.35">
      <c r="A9" t="s">
        <v>67</v>
      </c>
      <c r="B9" t="s">
        <v>68</v>
      </c>
      <c r="C9" t="s">
        <v>69</v>
      </c>
      <c r="D9" t="s">
        <v>70</v>
      </c>
      <c r="E9" t="s">
        <v>70</v>
      </c>
      <c r="F9" t="s">
        <v>70</v>
      </c>
      <c r="G9" t="s">
        <v>70</v>
      </c>
      <c r="H9">
        <f>C9*1</f>
        <v>1</v>
      </c>
      <c r="I9">
        <f>E9*-1</f>
        <v>1.72</v>
      </c>
    </row>
    <row r="10" spans="1:9" x14ac:dyDescent="0.35">
      <c r="A10" t="s">
        <v>115</v>
      </c>
      <c r="B10" t="s">
        <v>116</v>
      </c>
      <c r="C10" t="s">
        <v>69</v>
      </c>
      <c r="D10" t="s">
        <v>36</v>
      </c>
      <c r="E10" t="s">
        <v>36</v>
      </c>
      <c r="F10" t="s">
        <v>36</v>
      </c>
      <c r="G10" t="s">
        <v>36</v>
      </c>
      <c r="H10">
        <f>C10*1</f>
        <v>1</v>
      </c>
      <c r="I10">
        <f>E10*-1</f>
        <v>1.85</v>
      </c>
    </row>
    <row r="11" spans="1:9" x14ac:dyDescent="0.35">
      <c r="A11" t="s">
        <v>32</v>
      </c>
      <c r="B11" t="s">
        <v>33</v>
      </c>
      <c r="C11" t="s">
        <v>34</v>
      </c>
      <c r="D11" t="s">
        <v>35</v>
      </c>
      <c r="E11" t="s">
        <v>36</v>
      </c>
      <c r="F11" t="s">
        <v>37</v>
      </c>
      <c r="G11" t="s">
        <v>38</v>
      </c>
      <c r="H11">
        <f>C11*1</f>
        <v>3</v>
      </c>
      <c r="I11">
        <f>E11*-1</f>
        <v>1.85</v>
      </c>
    </row>
    <row r="12" spans="1:9" x14ac:dyDescent="0.35">
      <c r="A12" t="s">
        <v>223</v>
      </c>
      <c r="B12" t="s">
        <v>224</v>
      </c>
      <c r="C12" t="s">
        <v>17</v>
      </c>
      <c r="D12" t="s">
        <v>225</v>
      </c>
      <c r="E12" t="s">
        <v>226</v>
      </c>
      <c r="F12" t="s">
        <v>227</v>
      </c>
      <c r="G12" t="s">
        <v>227</v>
      </c>
      <c r="H12">
        <f>C12*1</f>
        <v>2</v>
      </c>
      <c r="I12">
        <f>E12*-1</f>
        <v>2.09</v>
      </c>
    </row>
    <row r="13" spans="1:9" x14ac:dyDescent="0.35">
      <c r="A13" t="s">
        <v>51</v>
      </c>
      <c r="B13" t="s">
        <v>52</v>
      </c>
      <c r="C13" t="s">
        <v>17</v>
      </c>
      <c r="D13" t="s">
        <v>19</v>
      </c>
      <c r="E13" t="s">
        <v>53</v>
      </c>
      <c r="F13" t="s">
        <v>54</v>
      </c>
      <c r="G13" t="s">
        <v>54</v>
      </c>
      <c r="H13">
        <f>C13*1</f>
        <v>2</v>
      </c>
      <c r="I13">
        <f>E13*-1</f>
        <v>2.2799999999999998</v>
      </c>
    </row>
    <row r="14" spans="1:9" x14ac:dyDescent="0.35">
      <c r="A14" t="s">
        <v>216</v>
      </c>
      <c r="B14" t="s">
        <v>217</v>
      </c>
      <c r="C14" t="s">
        <v>17</v>
      </c>
      <c r="D14" t="s">
        <v>218</v>
      </c>
      <c r="E14" t="s">
        <v>219</v>
      </c>
      <c r="F14" t="s">
        <v>199</v>
      </c>
      <c r="G14" t="s">
        <v>199</v>
      </c>
      <c r="H14">
        <f>C14*1</f>
        <v>2</v>
      </c>
      <c r="I14">
        <f>E14*-1</f>
        <v>2.31</v>
      </c>
    </row>
    <row r="15" spans="1:9" x14ac:dyDescent="0.35">
      <c r="A15" t="s">
        <v>28</v>
      </c>
      <c r="B15" t="s">
        <v>29</v>
      </c>
      <c r="C15" t="s">
        <v>23</v>
      </c>
      <c r="D15" t="s">
        <v>30</v>
      </c>
      <c r="E15" t="s">
        <v>31</v>
      </c>
      <c r="F15" t="s">
        <v>14</v>
      </c>
      <c r="G15" t="s">
        <v>14</v>
      </c>
      <c r="H15">
        <f>C15*1</f>
        <v>4</v>
      </c>
      <c r="I15">
        <f>E15*-1</f>
        <v>3.41</v>
      </c>
    </row>
    <row r="16" spans="1:9" x14ac:dyDescent="0.35">
      <c r="A16" t="s">
        <v>39</v>
      </c>
      <c r="B16" t="s">
        <v>40</v>
      </c>
      <c r="C16" t="s">
        <v>41</v>
      </c>
      <c r="D16" t="s">
        <v>42</v>
      </c>
      <c r="E16" t="s">
        <v>43</v>
      </c>
      <c r="F16" t="s">
        <v>44</v>
      </c>
      <c r="G16" t="s">
        <v>37</v>
      </c>
      <c r="H16">
        <f>C16*1</f>
        <v>6</v>
      </c>
      <c r="I16">
        <f>E16*-1</f>
        <v>3.57</v>
      </c>
    </row>
    <row r="17" spans="1:9" x14ac:dyDescent="0.35">
      <c r="A17" t="s">
        <v>165</v>
      </c>
      <c r="B17" t="s">
        <v>166</v>
      </c>
      <c r="C17" t="s">
        <v>41</v>
      </c>
      <c r="D17" t="s">
        <v>167</v>
      </c>
      <c r="E17" t="s">
        <v>168</v>
      </c>
      <c r="F17" t="s">
        <v>169</v>
      </c>
      <c r="G17" t="s">
        <v>170</v>
      </c>
      <c r="H17">
        <f>C17*1</f>
        <v>6</v>
      </c>
      <c r="I17">
        <f>E17*-1</f>
        <v>3.81</v>
      </c>
    </row>
    <row r="18" spans="1:9" x14ac:dyDescent="0.35">
      <c r="A18" t="s">
        <v>204</v>
      </c>
      <c r="B18" t="s">
        <v>205</v>
      </c>
      <c r="C18" t="s">
        <v>41</v>
      </c>
      <c r="D18" t="s">
        <v>60</v>
      </c>
      <c r="E18" t="s">
        <v>206</v>
      </c>
      <c r="F18" t="s">
        <v>183</v>
      </c>
      <c r="G18" t="s">
        <v>207</v>
      </c>
      <c r="H18">
        <f>C18*1</f>
        <v>6</v>
      </c>
      <c r="I18">
        <f>E18*-1</f>
        <v>3.96</v>
      </c>
    </row>
    <row r="19" spans="1:9" x14ac:dyDescent="0.35">
      <c r="A19" t="s">
        <v>21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>
        <f>C19*1</f>
        <v>4</v>
      </c>
      <c r="I19">
        <f>E19*-1</f>
        <v>4.03</v>
      </c>
    </row>
    <row r="20" spans="1:9" x14ac:dyDescent="0.35">
      <c r="A20" t="s">
        <v>238</v>
      </c>
      <c r="B20" t="s">
        <v>239</v>
      </c>
      <c r="C20" t="s">
        <v>23</v>
      </c>
      <c r="D20" t="s">
        <v>233</v>
      </c>
      <c r="E20" t="s">
        <v>25</v>
      </c>
      <c r="F20" t="s">
        <v>26</v>
      </c>
      <c r="G20" t="s">
        <v>26</v>
      </c>
      <c r="H20">
        <f>C20*1</f>
        <v>4</v>
      </c>
      <c r="I20">
        <f>E20*-1</f>
        <v>4.03</v>
      </c>
    </row>
    <row r="21" spans="1:9" x14ac:dyDescent="0.35">
      <c r="A21" t="s">
        <v>135</v>
      </c>
      <c r="B21" t="s">
        <v>136</v>
      </c>
      <c r="C21" t="s">
        <v>137</v>
      </c>
      <c r="D21" t="s">
        <v>138</v>
      </c>
      <c r="E21" t="s">
        <v>139</v>
      </c>
      <c r="F21" t="s">
        <v>13</v>
      </c>
      <c r="G21" t="s">
        <v>140</v>
      </c>
      <c r="H21">
        <f>C21*1</f>
        <v>5</v>
      </c>
      <c r="I21">
        <f>E21*-1</f>
        <v>4.1500000000000004</v>
      </c>
    </row>
    <row r="22" spans="1:9" x14ac:dyDescent="0.35">
      <c r="A22" t="s">
        <v>180</v>
      </c>
      <c r="B22" t="s">
        <v>181</v>
      </c>
      <c r="C22" t="s">
        <v>130</v>
      </c>
      <c r="D22" t="s">
        <v>113</v>
      </c>
      <c r="E22" t="s">
        <v>182</v>
      </c>
      <c r="F22" t="s">
        <v>37</v>
      </c>
      <c r="G22" t="s">
        <v>183</v>
      </c>
      <c r="H22">
        <f>C22*1</f>
        <v>7</v>
      </c>
      <c r="I22">
        <f>E22*-1</f>
        <v>4.34</v>
      </c>
    </row>
    <row r="23" spans="1:9" x14ac:dyDescent="0.35">
      <c r="A23" t="s">
        <v>83</v>
      </c>
      <c r="B23" t="s">
        <v>84</v>
      </c>
      <c r="C23" t="s">
        <v>23</v>
      </c>
      <c r="D23" t="s">
        <v>85</v>
      </c>
      <c r="E23" t="s">
        <v>86</v>
      </c>
      <c r="F23" t="s">
        <v>79</v>
      </c>
      <c r="G23" t="s">
        <v>87</v>
      </c>
      <c r="H23">
        <f>C23*1</f>
        <v>4</v>
      </c>
      <c r="I23">
        <f>E23*-1</f>
        <v>4.6500000000000004</v>
      </c>
    </row>
    <row r="24" spans="1:9" x14ac:dyDescent="0.35">
      <c r="A24" t="s">
        <v>160</v>
      </c>
      <c r="B24" t="s">
        <v>161</v>
      </c>
      <c r="C24" t="s">
        <v>41</v>
      </c>
      <c r="D24" t="s">
        <v>162</v>
      </c>
      <c r="E24" t="s">
        <v>163</v>
      </c>
      <c r="F24" t="s">
        <v>164</v>
      </c>
      <c r="G24" t="s">
        <v>121</v>
      </c>
      <c r="H24">
        <f>C24*1</f>
        <v>6</v>
      </c>
      <c r="I24">
        <f>E24*-1</f>
        <v>4.76</v>
      </c>
    </row>
    <row r="25" spans="1:9" x14ac:dyDescent="0.35">
      <c r="A25" t="s">
        <v>71</v>
      </c>
      <c r="B25" t="s">
        <v>72</v>
      </c>
      <c r="C25" t="s">
        <v>41</v>
      </c>
      <c r="D25" t="s">
        <v>73</v>
      </c>
      <c r="E25" t="s">
        <v>74</v>
      </c>
      <c r="F25" t="s">
        <v>75</v>
      </c>
      <c r="G25" t="s">
        <v>76</v>
      </c>
      <c r="H25">
        <f>C25*1</f>
        <v>6</v>
      </c>
      <c r="I25">
        <f>E25*-1</f>
        <v>4.8899999999999997</v>
      </c>
    </row>
    <row r="26" spans="1:9" x14ac:dyDescent="0.35">
      <c r="A26" t="s">
        <v>77</v>
      </c>
      <c r="B26" t="s">
        <v>78</v>
      </c>
      <c r="C26" t="s">
        <v>41</v>
      </c>
      <c r="D26" t="s">
        <v>79</v>
      </c>
      <c r="E26" t="s">
        <v>80</v>
      </c>
      <c r="F26" t="s">
        <v>81</v>
      </c>
      <c r="G26" t="s">
        <v>82</v>
      </c>
      <c r="H26">
        <f>C26*1</f>
        <v>6</v>
      </c>
      <c r="I26">
        <f>E26*-1</f>
        <v>5.19</v>
      </c>
    </row>
    <row r="27" spans="1:9" x14ac:dyDescent="0.35">
      <c r="A27" t="s">
        <v>55</v>
      </c>
      <c r="B27" t="s">
        <v>56</v>
      </c>
      <c r="C27" t="s">
        <v>34</v>
      </c>
      <c r="D27" t="s">
        <v>57</v>
      </c>
      <c r="E27" t="s">
        <v>58</v>
      </c>
      <c r="F27" t="s">
        <v>59</v>
      </c>
      <c r="G27" t="s">
        <v>60</v>
      </c>
      <c r="H27">
        <f>C27*1</f>
        <v>3</v>
      </c>
      <c r="I27">
        <f>E27*-1</f>
        <v>5.26</v>
      </c>
    </row>
    <row r="28" spans="1:9" x14ac:dyDescent="0.35">
      <c r="A28" t="s">
        <v>184</v>
      </c>
      <c r="B28" t="s">
        <v>185</v>
      </c>
      <c r="C28" t="s">
        <v>137</v>
      </c>
      <c r="D28" t="s">
        <v>186</v>
      </c>
      <c r="E28" t="s">
        <v>187</v>
      </c>
      <c r="F28" t="s">
        <v>188</v>
      </c>
      <c r="G28" t="s">
        <v>134</v>
      </c>
      <c r="H28">
        <f>C28*1</f>
        <v>5</v>
      </c>
      <c r="I28">
        <f>E28*-1</f>
        <v>6.82</v>
      </c>
    </row>
    <row r="29" spans="1:9" x14ac:dyDescent="0.35">
      <c r="A29" t="s">
        <v>146</v>
      </c>
      <c r="B29" t="s">
        <v>147</v>
      </c>
      <c r="C29" t="s">
        <v>148</v>
      </c>
      <c r="D29" t="s">
        <v>149</v>
      </c>
      <c r="E29" t="s">
        <v>150</v>
      </c>
      <c r="F29" t="s">
        <v>151</v>
      </c>
      <c r="G29" t="s">
        <v>152</v>
      </c>
      <c r="H29">
        <f>C29*1</f>
        <v>9</v>
      </c>
      <c r="I29">
        <f>E29*-1</f>
        <v>6.94</v>
      </c>
    </row>
    <row r="30" spans="1:9" x14ac:dyDescent="0.35">
      <c r="A30" t="s">
        <v>45</v>
      </c>
      <c r="B30" t="s">
        <v>46</v>
      </c>
      <c r="C30" t="s">
        <v>23</v>
      </c>
      <c r="D30" t="s">
        <v>47</v>
      </c>
      <c r="E30" t="s">
        <v>48</v>
      </c>
      <c r="F30" t="s">
        <v>49</v>
      </c>
      <c r="G30" t="s">
        <v>50</v>
      </c>
      <c r="H30">
        <f>C30*1</f>
        <v>4</v>
      </c>
      <c r="I30">
        <f>E30*-1</f>
        <v>7.91</v>
      </c>
    </row>
    <row r="31" spans="1:9" x14ac:dyDescent="0.35">
      <c r="A31" t="s">
        <v>88</v>
      </c>
      <c r="B31" t="s">
        <v>89</v>
      </c>
      <c r="C31" t="s">
        <v>90</v>
      </c>
      <c r="D31" t="s">
        <v>30</v>
      </c>
      <c r="E31" t="s">
        <v>91</v>
      </c>
      <c r="F31" t="s">
        <v>92</v>
      </c>
      <c r="G31" t="s">
        <v>93</v>
      </c>
      <c r="H31">
        <f>C31*1</f>
        <v>14</v>
      </c>
      <c r="I31">
        <f>E31*-1</f>
        <v>8.06</v>
      </c>
    </row>
    <row r="32" spans="1:9" x14ac:dyDescent="0.35">
      <c r="A32" t="s">
        <v>212</v>
      </c>
      <c r="B32" t="s">
        <v>213</v>
      </c>
      <c r="C32" t="s">
        <v>96</v>
      </c>
      <c r="D32" t="s">
        <v>203</v>
      </c>
      <c r="E32" t="s">
        <v>214</v>
      </c>
      <c r="F32" t="s">
        <v>215</v>
      </c>
      <c r="G32" t="s">
        <v>140</v>
      </c>
      <c r="H32">
        <f>C32*1</f>
        <v>11</v>
      </c>
      <c r="I32">
        <f>E32*-1</f>
        <v>8.3699999999999992</v>
      </c>
    </row>
    <row r="33" spans="1:9" x14ac:dyDescent="0.35">
      <c r="A33" t="s">
        <v>246</v>
      </c>
      <c r="B33" t="s">
        <v>247</v>
      </c>
      <c r="C33" t="s">
        <v>41</v>
      </c>
      <c r="D33" t="s">
        <v>248</v>
      </c>
      <c r="E33" t="s">
        <v>249</v>
      </c>
      <c r="F33" t="s">
        <v>18</v>
      </c>
      <c r="G33" t="s">
        <v>59</v>
      </c>
      <c r="H33">
        <f>C33*1</f>
        <v>6</v>
      </c>
      <c r="I33">
        <f>E33*-1</f>
        <v>8.58</v>
      </c>
    </row>
    <row r="34" spans="1:9" x14ac:dyDescent="0.35">
      <c r="A34" t="s">
        <v>128</v>
      </c>
      <c r="B34" t="s">
        <v>129</v>
      </c>
      <c r="C34" t="s">
        <v>130</v>
      </c>
      <c r="D34" t="s">
        <v>131</v>
      </c>
      <c r="E34" t="s">
        <v>132</v>
      </c>
      <c r="F34" t="s">
        <v>133</v>
      </c>
      <c r="G34" t="s">
        <v>134</v>
      </c>
      <c r="H34">
        <f>C34*1</f>
        <v>7</v>
      </c>
      <c r="I34">
        <f>E34*-1</f>
        <v>8.64</v>
      </c>
    </row>
    <row r="35" spans="1:9" x14ac:dyDescent="0.35">
      <c r="A35" t="s">
        <v>174</v>
      </c>
      <c r="B35" t="s">
        <v>175</v>
      </c>
      <c r="C35" t="s">
        <v>155</v>
      </c>
      <c r="D35" t="s">
        <v>176</v>
      </c>
      <c r="E35" t="s">
        <v>177</v>
      </c>
      <c r="F35" t="s">
        <v>178</v>
      </c>
      <c r="G35" t="s">
        <v>179</v>
      </c>
      <c r="H35">
        <f>C35*1</f>
        <v>12</v>
      </c>
      <c r="I35">
        <f>E35*-1</f>
        <v>9.83</v>
      </c>
    </row>
    <row r="36" spans="1:9" x14ac:dyDescent="0.35">
      <c r="A36" t="s">
        <v>200</v>
      </c>
      <c r="B36" t="s">
        <v>201</v>
      </c>
      <c r="C36" t="s">
        <v>130</v>
      </c>
      <c r="D36" t="s">
        <v>186</v>
      </c>
      <c r="E36" t="s">
        <v>202</v>
      </c>
      <c r="F36" t="s">
        <v>167</v>
      </c>
      <c r="G36" t="s">
        <v>203</v>
      </c>
      <c r="H36">
        <f>C36*1</f>
        <v>7</v>
      </c>
      <c r="I36">
        <f>E36*-1</f>
        <v>10.44</v>
      </c>
    </row>
    <row r="37" spans="1:9" x14ac:dyDescent="0.35">
      <c r="A37" t="s">
        <v>230</v>
      </c>
      <c r="B37" t="s">
        <v>231</v>
      </c>
      <c r="C37" t="s">
        <v>191</v>
      </c>
      <c r="D37" t="s">
        <v>49</v>
      </c>
      <c r="E37" t="s">
        <v>232</v>
      </c>
      <c r="F37" t="s">
        <v>233</v>
      </c>
      <c r="G37" t="s">
        <v>234</v>
      </c>
      <c r="H37">
        <f>C37*1</f>
        <v>10</v>
      </c>
      <c r="I37">
        <f>E37*-1</f>
        <v>10.63</v>
      </c>
    </row>
    <row r="38" spans="1:9" x14ac:dyDescent="0.35">
      <c r="A38" t="s">
        <v>189</v>
      </c>
      <c r="B38" t="s">
        <v>190</v>
      </c>
      <c r="C38" t="s">
        <v>191</v>
      </c>
      <c r="D38" t="s">
        <v>192</v>
      </c>
      <c r="E38" t="s">
        <v>193</v>
      </c>
      <c r="F38" t="s">
        <v>27</v>
      </c>
      <c r="G38" t="s">
        <v>102</v>
      </c>
      <c r="H38">
        <f>C38*1</f>
        <v>10</v>
      </c>
      <c r="I38">
        <f>E38*-1</f>
        <v>11.89</v>
      </c>
    </row>
    <row r="39" spans="1:9" x14ac:dyDescent="0.35">
      <c r="A39" t="s">
        <v>208</v>
      </c>
      <c r="B39" t="s">
        <v>209</v>
      </c>
      <c r="C39" t="s">
        <v>148</v>
      </c>
      <c r="D39" t="s">
        <v>53</v>
      </c>
      <c r="E39" t="s">
        <v>210</v>
      </c>
      <c r="F39" t="s">
        <v>134</v>
      </c>
      <c r="G39" t="s">
        <v>211</v>
      </c>
      <c r="H39">
        <f>C39*1</f>
        <v>9</v>
      </c>
      <c r="I39">
        <f>E39*-1</f>
        <v>12.38</v>
      </c>
    </row>
    <row r="40" spans="1:9" x14ac:dyDescent="0.35">
      <c r="A40" t="s">
        <v>220</v>
      </c>
      <c r="B40" t="s">
        <v>221</v>
      </c>
      <c r="C40" t="s">
        <v>191</v>
      </c>
      <c r="D40" t="s">
        <v>50</v>
      </c>
      <c r="E40" t="s">
        <v>222</v>
      </c>
      <c r="F40" t="s">
        <v>102</v>
      </c>
      <c r="G40" t="s">
        <v>159</v>
      </c>
      <c r="H40">
        <f>C40*1</f>
        <v>10</v>
      </c>
      <c r="I40">
        <f>E40*-1</f>
        <v>12.66</v>
      </c>
    </row>
    <row r="41" spans="1:9" x14ac:dyDescent="0.35">
      <c r="A41" t="s">
        <v>240</v>
      </c>
      <c r="B41" t="s">
        <v>241</v>
      </c>
      <c r="C41" t="s">
        <v>242</v>
      </c>
      <c r="D41" t="s">
        <v>243</v>
      </c>
      <c r="E41" t="s">
        <v>244</v>
      </c>
      <c r="F41" t="s">
        <v>151</v>
      </c>
      <c r="G41" t="s">
        <v>245</v>
      </c>
      <c r="H41">
        <f>C41*1</f>
        <v>17</v>
      </c>
      <c r="I41">
        <f>E41*-1</f>
        <v>13.09</v>
      </c>
    </row>
    <row r="42" spans="1:9" x14ac:dyDescent="0.35">
      <c r="A42" t="s">
        <v>153</v>
      </c>
      <c r="B42" t="s">
        <v>154</v>
      </c>
      <c r="C42" t="s">
        <v>155</v>
      </c>
      <c r="D42" t="s">
        <v>156</v>
      </c>
      <c r="E42" t="s">
        <v>157</v>
      </c>
      <c r="F42" t="s">
        <v>158</v>
      </c>
      <c r="G42" t="s">
        <v>159</v>
      </c>
      <c r="H42">
        <f>C42*1</f>
        <v>12</v>
      </c>
      <c r="I42">
        <f>E42*-1</f>
        <v>14.53</v>
      </c>
    </row>
    <row r="43" spans="1:9" x14ac:dyDescent="0.35">
      <c r="A43" t="s">
        <v>94</v>
      </c>
      <c r="B43" t="s">
        <v>95</v>
      </c>
      <c r="C43" t="s">
        <v>96</v>
      </c>
      <c r="D43" t="s">
        <v>97</v>
      </c>
      <c r="E43" t="s">
        <v>98</v>
      </c>
      <c r="F43" t="s">
        <v>18</v>
      </c>
      <c r="G43" t="s">
        <v>99</v>
      </c>
      <c r="H43">
        <f>C43*1</f>
        <v>11</v>
      </c>
      <c r="I43">
        <f>E43*-1</f>
        <v>15.74</v>
      </c>
    </row>
    <row r="44" spans="1:9" x14ac:dyDescent="0.35">
      <c r="A44" t="s">
        <v>103</v>
      </c>
      <c r="B44" t="s">
        <v>104</v>
      </c>
      <c r="C44" t="s">
        <v>63</v>
      </c>
      <c r="D44" t="s">
        <v>105</v>
      </c>
      <c r="E44" t="s">
        <v>106</v>
      </c>
      <c r="F44" t="s">
        <v>107</v>
      </c>
      <c r="G44" t="s">
        <v>75</v>
      </c>
      <c r="H44">
        <f>C44*1</f>
        <v>18</v>
      </c>
      <c r="I44">
        <f>E44*-1</f>
        <v>16.21</v>
      </c>
    </row>
    <row r="45" spans="1:9" x14ac:dyDescent="0.35">
      <c r="A45" t="s">
        <v>194</v>
      </c>
      <c r="B45" t="s">
        <v>195</v>
      </c>
      <c r="C45" t="s">
        <v>196</v>
      </c>
      <c r="D45" t="s">
        <v>197</v>
      </c>
      <c r="E45" t="s">
        <v>12</v>
      </c>
      <c r="F45" t="s">
        <v>198</v>
      </c>
      <c r="G45" t="s">
        <v>199</v>
      </c>
      <c r="H45">
        <f>C45*1</f>
        <v>13</v>
      </c>
      <c r="I45">
        <f>E45*-1</f>
        <v>18.190000000000001</v>
      </c>
    </row>
    <row r="46" spans="1:9" x14ac:dyDescent="0.35">
      <c r="A46" t="s">
        <v>8</v>
      </c>
      <c r="B46" t="s">
        <v>9</v>
      </c>
      <c r="C46" t="s">
        <v>10</v>
      </c>
      <c r="D46" t="s">
        <v>11</v>
      </c>
      <c r="E46" t="s">
        <v>12</v>
      </c>
      <c r="F46" t="s">
        <v>13</v>
      </c>
      <c r="G46" t="s">
        <v>14</v>
      </c>
      <c r="H46">
        <f>C46*1</f>
        <v>22</v>
      </c>
      <c r="I46">
        <f>E46*-1</f>
        <v>18.190000000000001</v>
      </c>
    </row>
    <row r="47" spans="1:9" x14ac:dyDescent="0.35">
      <c r="A47" t="s">
        <v>108</v>
      </c>
      <c r="B47" t="s">
        <v>109</v>
      </c>
      <c r="C47" t="s">
        <v>110</v>
      </c>
      <c r="D47" t="s">
        <v>111</v>
      </c>
      <c r="E47" t="s">
        <v>112</v>
      </c>
      <c r="F47" t="s">
        <v>113</v>
      </c>
      <c r="G47" t="s">
        <v>114</v>
      </c>
      <c r="H47">
        <f>C47*1</f>
        <v>19</v>
      </c>
      <c r="I47">
        <f>E47*-1</f>
        <v>19.670000000000002</v>
      </c>
    </row>
    <row r="48" spans="1:9" x14ac:dyDescent="0.35">
      <c r="A48" t="s">
        <v>122</v>
      </c>
      <c r="B48" t="s">
        <v>123</v>
      </c>
      <c r="C48" t="s">
        <v>90</v>
      </c>
      <c r="D48" t="s">
        <v>124</v>
      </c>
      <c r="E48" t="s">
        <v>125</v>
      </c>
      <c r="F48" t="s">
        <v>126</v>
      </c>
      <c r="G48" t="s">
        <v>127</v>
      </c>
      <c r="H48">
        <f>C48*1</f>
        <v>14</v>
      </c>
      <c r="I48">
        <f>E48*-1</f>
        <v>20.260000000000002</v>
      </c>
    </row>
    <row r="49" spans="1:9" x14ac:dyDescent="0.35">
      <c r="A49" t="s">
        <v>141</v>
      </c>
      <c r="B49" t="s">
        <v>142</v>
      </c>
      <c r="C49" t="s">
        <v>10</v>
      </c>
      <c r="D49" t="s">
        <v>143</v>
      </c>
      <c r="E49" t="s">
        <v>144</v>
      </c>
      <c r="F49" t="s">
        <v>119</v>
      </c>
      <c r="G49" t="s">
        <v>145</v>
      </c>
      <c r="H49">
        <f>C49*1</f>
        <v>22</v>
      </c>
      <c r="I49">
        <f>E49*-1</f>
        <v>26.51</v>
      </c>
    </row>
    <row r="50" spans="1:9" x14ac:dyDescent="0.35">
      <c r="A50" t="s">
        <v>61</v>
      </c>
      <c r="B50" t="s">
        <v>62</v>
      </c>
      <c r="C50" t="s">
        <v>63</v>
      </c>
      <c r="D50" t="s">
        <v>64</v>
      </c>
      <c r="E50" t="s">
        <v>65</v>
      </c>
      <c r="F50" t="s">
        <v>66</v>
      </c>
      <c r="G50" t="s">
        <v>66</v>
      </c>
      <c r="H50">
        <f>C50*1</f>
        <v>18</v>
      </c>
      <c r="I50">
        <f>E50*-1</f>
        <v>39.86</v>
      </c>
    </row>
  </sheetData>
  <sortState xmlns:xlrd2="http://schemas.microsoft.com/office/spreadsheetml/2017/richdata2" ref="A3:I51">
    <sortCondition ref="I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7018-4B31-4C33-8462-731D9D8892BA}">
  <dimension ref="A1:K59"/>
  <sheetViews>
    <sheetView topLeftCell="A47" workbookViewId="0">
      <selection activeCell="D64" sqref="D64"/>
    </sheetView>
  </sheetViews>
  <sheetFormatPr defaultRowHeight="14.5" x14ac:dyDescent="0.35"/>
  <sheetData>
    <row r="1" spans="1:11" x14ac:dyDescent="0.35">
      <c r="A1" t="s">
        <v>251</v>
      </c>
      <c r="B1" t="s">
        <v>252</v>
      </c>
      <c r="C1" t="s">
        <v>253</v>
      </c>
      <c r="D1" t="s">
        <v>254</v>
      </c>
      <c r="E1" t="s">
        <v>255</v>
      </c>
      <c r="F1" t="s">
        <v>256</v>
      </c>
      <c r="G1" t="s">
        <v>257</v>
      </c>
      <c r="H1" t="s">
        <v>258</v>
      </c>
      <c r="J1" t="s">
        <v>259</v>
      </c>
      <c r="K1">
        <f>COUNT(C2:C49)</f>
        <v>48</v>
      </c>
    </row>
    <row r="2" spans="1:11" x14ac:dyDescent="0.35">
      <c r="A2">
        <v>1</v>
      </c>
      <c r="B2" t="s">
        <v>67</v>
      </c>
      <c r="C2">
        <v>1</v>
      </c>
      <c r="D2">
        <f t="shared" ref="D2:D49" si="0">LOG(C2)</f>
        <v>0</v>
      </c>
      <c r="E2">
        <f t="shared" ref="E2:E49" si="1">(D2-$K$3)^2</f>
        <v>0.53504380522112682</v>
      </c>
      <c r="F2">
        <f t="shared" ref="F2:F49" si="2">(D2-$K$3)^3</f>
        <v>-0.39136682604452494</v>
      </c>
      <c r="G2">
        <f t="shared" ref="G2:G49" si="3">($K$1+1)/A2</f>
        <v>49</v>
      </c>
      <c r="H2">
        <f t="shared" ref="H2:H49" si="4">1/G2</f>
        <v>2.0408163265306121E-2</v>
      </c>
      <c r="J2" t="s">
        <v>260</v>
      </c>
      <c r="K2">
        <f>AVERAGE(C2:C49)</f>
        <v>7.625</v>
      </c>
    </row>
    <row r="3" spans="1:11" x14ac:dyDescent="0.35">
      <c r="A3">
        <v>2</v>
      </c>
      <c r="B3" t="s">
        <v>100</v>
      </c>
      <c r="C3">
        <v>1</v>
      </c>
      <c r="D3">
        <f t="shared" si="0"/>
        <v>0</v>
      </c>
      <c r="E3">
        <f t="shared" si="1"/>
        <v>0.53504380522112682</v>
      </c>
      <c r="F3">
        <f t="shared" si="2"/>
        <v>-0.39136682604452494</v>
      </c>
      <c r="G3">
        <f t="shared" si="3"/>
        <v>24.5</v>
      </c>
      <c r="H3">
        <f t="shared" si="4"/>
        <v>4.0816326530612242E-2</v>
      </c>
      <c r="J3" t="s">
        <v>261</v>
      </c>
      <c r="K3">
        <f>AVERAGE(D2:D49)</f>
        <v>0.73146688593614873</v>
      </c>
    </row>
    <row r="4" spans="1:11" x14ac:dyDescent="0.35">
      <c r="A4">
        <v>3</v>
      </c>
      <c r="B4" t="s">
        <v>115</v>
      </c>
      <c r="C4">
        <v>1</v>
      </c>
      <c r="D4">
        <f t="shared" si="0"/>
        <v>0</v>
      </c>
      <c r="E4">
        <f t="shared" si="1"/>
        <v>0.53504380522112682</v>
      </c>
      <c r="F4">
        <f t="shared" si="2"/>
        <v>-0.39136682604452494</v>
      </c>
      <c r="G4">
        <f t="shared" si="3"/>
        <v>16.333333333333332</v>
      </c>
      <c r="H4">
        <f t="shared" si="4"/>
        <v>6.1224489795918373E-2</v>
      </c>
      <c r="J4" t="s">
        <v>262</v>
      </c>
      <c r="K4">
        <f>SUM(E2:E49)</f>
        <v>7.4893277943281973</v>
      </c>
    </row>
    <row r="5" spans="1:11" x14ac:dyDescent="0.35">
      <c r="A5">
        <v>4</v>
      </c>
      <c r="B5" t="s">
        <v>171</v>
      </c>
      <c r="C5">
        <v>1</v>
      </c>
      <c r="D5">
        <f t="shared" si="0"/>
        <v>0</v>
      </c>
      <c r="E5">
        <f t="shared" si="1"/>
        <v>0.53504380522112682</v>
      </c>
      <c r="F5">
        <f t="shared" si="2"/>
        <v>-0.39136682604452494</v>
      </c>
      <c r="G5">
        <f t="shared" si="3"/>
        <v>12.25</v>
      </c>
      <c r="H5">
        <f t="shared" si="4"/>
        <v>8.1632653061224483E-2</v>
      </c>
      <c r="J5" t="s">
        <v>263</v>
      </c>
      <c r="K5">
        <f>SUM(F2:F49)</f>
        <v>-1.3315764680263753</v>
      </c>
    </row>
    <row r="6" spans="1:11" x14ac:dyDescent="0.35">
      <c r="A6">
        <v>5</v>
      </c>
      <c r="B6" t="s">
        <v>228</v>
      </c>
      <c r="C6">
        <v>1</v>
      </c>
      <c r="D6">
        <f t="shared" si="0"/>
        <v>0</v>
      </c>
      <c r="E6">
        <f t="shared" si="1"/>
        <v>0.53504380522112682</v>
      </c>
      <c r="F6">
        <f t="shared" si="2"/>
        <v>-0.39136682604452494</v>
      </c>
      <c r="G6">
        <f t="shared" si="3"/>
        <v>9.8000000000000007</v>
      </c>
      <c r="H6">
        <f t="shared" si="4"/>
        <v>0.1020408163265306</v>
      </c>
      <c r="J6" t="s">
        <v>264</v>
      </c>
      <c r="K6">
        <f>VAR(D2:D49)</f>
        <v>0.15934739987932359</v>
      </c>
    </row>
    <row r="7" spans="1:11" x14ac:dyDescent="0.35">
      <c r="A7">
        <v>6</v>
      </c>
      <c r="B7" t="s">
        <v>235</v>
      </c>
      <c r="C7">
        <v>1</v>
      </c>
      <c r="D7">
        <f t="shared" si="0"/>
        <v>0</v>
      </c>
      <c r="E7">
        <f t="shared" si="1"/>
        <v>0.53504380522112682</v>
      </c>
      <c r="F7">
        <f t="shared" si="2"/>
        <v>-0.39136682604452494</v>
      </c>
      <c r="G7">
        <f t="shared" si="3"/>
        <v>8.1666666666666661</v>
      </c>
      <c r="H7">
        <f t="shared" si="4"/>
        <v>0.12244897959183675</v>
      </c>
      <c r="J7" t="s">
        <v>265</v>
      </c>
      <c r="K7">
        <f>STDEV(D2:D49)</f>
        <v>0.39918341633805832</v>
      </c>
    </row>
    <row r="8" spans="1:11" x14ac:dyDescent="0.35">
      <c r="A8">
        <v>7</v>
      </c>
      <c r="B8" t="s">
        <v>15</v>
      </c>
      <c r="C8">
        <v>2</v>
      </c>
      <c r="D8">
        <f t="shared" si="0"/>
        <v>0.3010299956639812</v>
      </c>
      <c r="E8">
        <f t="shared" si="1"/>
        <v>0.18527591650717398</v>
      </c>
      <c r="F8">
        <f t="shared" si="2"/>
        <v>-7.9749589343673724E-2</v>
      </c>
      <c r="G8">
        <f t="shared" si="3"/>
        <v>7</v>
      </c>
      <c r="H8">
        <f t="shared" si="4"/>
        <v>0.14285714285714285</v>
      </c>
      <c r="J8" t="s">
        <v>266</v>
      </c>
      <c r="K8">
        <f>SKEW(D2:D49)</f>
        <v>-0.46476582623359297</v>
      </c>
    </row>
    <row r="9" spans="1:11" x14ac:dyDescent="0.35">
      <c r="A9">
        <v>8</v>
      </c>
      <c r="B9" t="s">
        <v>51</v>
      </c>
      <c r="C9">
        <v>2</v>
      </c>
      <c r="D9">
        <f t="shared" si="0"/>
        <v>0.3010299956639812</v>
      </c>
      <c r="E9">
        <f t="shared" si="1"/>
        <v>0.18527591650717398</v>
      </c>
      <c r="F9">
        <f t="shared" si="2"/>
        <v>-7.9749589343673724E-2</v>
      </c>
      <c r="G9">
        <f t="shared" si="3"/>
        <v>6.125</v>
      </c>
      <c r="H9">
        <f t="shared" si="4"/>
        <v>0.16326530612244897</v>
      </c>
      <c r="J9" t="s">
        <v>267</v>
      </c>
      <c r="K9">
        <v>-0.4</v>
      </c>
    </row>
    <row r="10" spans="1:11" x14ac:dyDescent="0.35">
      <c r="A10">
        <v>9</v>
      </c>
      <c r="B10" t="s">
        <v>117</v>
      </c>
      <c r="C10">
        <v>2</v>
      </c>
      <c r="D10">
        <f t="shared" si="0"/>
        <v>0.3010299956639812</v>
      </c>
      <c r="E10">
        <f t="shared" si="1"/>
        <v>0.18527591650717398</v>
      </c>
      <c r="F10">
        <f t="shared" si="2"/>
        <v>-7.9749589343673724E-2</v>
      </c>
      <c r="G10">
        <f t="shared" si="3"/>
        <v>5.4444444444444446</v>
      </c>
      <c r="H10">
        <f t="shared" si="4"/>
        <v>0.18367346938775508</v>
      </c>
      <c r="J10" t="s">
        <v>268</v>
      </c>
      <c r="K10">
        <v>-0.5</v>
      </c>
    </row>
    <row r="11" spans="1:11" x14ac:dyDescent="0.35">
      <c r="A11">
        <v>10</v>
      </c>
      <c r="B11" t="s">
        <v>216</v>
      </c>
      <c r="C11">
        <v>2</v>
      </c>
      <c r="D11">
        <f t="shared" si="0"/>
        <v>0.3010299956639812</v>
      </c>
      <c r="E11">
        <f t="shared" si="1"/>
        <v>0.18527591650717398</v>
      </c>
      <c r="F11">
        <f t="shared" si="2"/>
        <v>-7.9749589343673724E-2</v>
      </c>
      <c r="G11">
        <f t="shared" si="3"/>
        <v>4.9000000000000004</v>
      </c>
      <c r="H11">
        <f t="shared" si="4"/>
        <v>0.2040816326530612</v>
      </c>
    </row>
    <row r="12" spans="1:11" x14ac:dyDescent="0.35">
      <c r="A12">
        <v>11</v>
      </c>
      <c r="B12" t="s">
        <v>223</v>
      </c>
      <c r="C12">
        <v>2</v>
      </c>
      <c r="D12">
        <f t="shared" si="0"/>
        <v>0.3010299956639812</v>
      </c>
      <c r="E12">
        <f t="shared" si="1"/>
        <v>0.18527591650717398</v>
      </c>
      <c r="F12">
        <f t="shared" si="2"/>
        <v>-7.9749589343673724E-2</v>
      </c>
      <c r="G12">
        <f t="shared" si="3"/>
        <v>4.4545454545454541</v>
      </c>
      <c r="H12">
        <f t="shared" si="4"/>
        <v>0.22448979591836737</v>
      </c>
    </row>
    <row r="13" spans="1:11" x14ac:dyDescent="0.35">
      <c r="A13">
        <v>12</v>
      </c>
      <c r="B13" t="s">
        <v>32</v>
      </c>
      <c r="C13">
        <v>3</v>
      </c>
      <c r="D13">
        <f t="shared" si="0"/>
        <v>0.47712125471966244</v>
      </c>
      <c r="E13">
        <f t="shared" si="1"/>
        <v>6.4691700118912843E-2</v>
      </c>
      <c r="F13">
        <f t="shared" si="2"/>
        <v>-1.6454051301212528E-2</v>
      </c>
      <c r="G13">
        <f t="shared" si="3"/>
        <v>4.083333333333333</v>
      </c>
      <c r="H13">
        <f t="shared" si="4"/>
        <v>0.24489795918367349</v>
      </c>
    </row>
    <row r="14" spans="1:11" x14ac:dyDescent="0.35">
      <c r="A14">
        <v>13</v>
      </c>
      <c r="B14" t="s">
        <v>55</v>
      </c>
      <c r="C14">
        <v>3</v>
      </c>
      <c r="D14">
        <f t="shared" si="0"/>
        <v>0.47712125471966244</v>
      </c>
      <c r="E14">
        <f t="shared" si="1"/>
        <v>6.4691700118912843E-2</v>
      </c>
      <c r="F14">
        <f t="shared" si="2"/>
        <v>-1.6454051301212528E-2</v>
      </c>
      <c r="G14">
        <f t="shared" si="3"/>
        <v>3.7692307692307692</v>
      </c>
      <c r="H14">
        <f t="shared" si="4"/>
        <v>0.26530612244897961</v>
      </c>
    </row>
    <row r="15" spans="1:11" x14ac:dyDescent="0.35">
      <c r="A15">
        <v>14</v>
      </c>
      <c r="B15" t="s">
        <v>21</v>
      </c>
      <c r="C15">
        <v>4</v>
      </c>
      <c r="D15">
        <f t="shared" si="0"/>
        <v>0.6020599913279624</v>
      </c>
      <c r="E15">
        <f t="shared" si="1"/>
        <v>1.6746144372134245E-2</v>
      </c>
      <c r="F15">
        <f t="shared" si="2"/>
        <v>-2.1670665398582489E-3</v>
      </c>
      <c r="G15">
        <f t="shared" si="3"/>
        <v>3.5</v>
      </c>
      <c r="H15">
        <f t="shared" si="4"/>
        <v>0.2857142857142857</v>
      </c>
    </row>
    <row r="16" spans="1:11" x14ac:dyDescent="0.35">
      <c r="A16">
        <v>15</v>
      </c>
      <c r="B16" t="s">
        <v>28</v>
      </c>
      <c r="C16">
        <v>4</v>
      </c>
      <c r="D16">
        <f t="shared" si="0"/>
        <v>0.6020599913279624</v>
      </c>
      <c r="E16">
        <f t="shared" si="1"/>
        <v>1.6746144372134245E-2</v>
      </c>
      <c r="F16">
        <f t="shared" si="2"/>
        <v>-2.1670665398582489E-3</v>
      </c>
      <c r="G16">
        <f t="shared" si="3"/>
        <v>3.2666666666666666</v>
      </c>
      <c r="H16">
        <f t="shared" si="4"/>
        <v>0.30612244897959184</v>
      </c>
    </row>
    <row r="17" spans="1:8" x14ac:dyDescent="0.35">
      <c r="A17">
        <v>16</v>
      </c>
      <c r="B17" t="s">
        <v>45</v>
      </c>
      <c r="C17">
        <v>4</v>
      </c>
      <c r="D17">
        <f t="shared" si="0"/>
        <v>0.6020599913279624</v>
      </c>
      <c r="E17">
        <f t="shared" si="1"/>
        <v>1.6746144372134245E-2</v>
      </c>
      <c r="F17">
        <f t="shared" si="2"/>
        <v>-2.1670665398582489E-3</v>
      </c>
      <c r="G17">
        <f t="shared" si="3"/>
        <v>3.0625</v>
      </c>
      <c r="H17">
        <f t="shared" si="4"/>
        <v>0.32653061224489793</v>
      </c>
    </row>
    <row r="18" spans="1:8" x14ac:dyDescent="0.35">
      <c r="A18">
        <v>17</v>
      </c>
      <c r="B18" t="s">
        <v>83</v>
      </c>
      <c r="C18">
        <v>4</v>
      </c>
      <c r="D18">
        <f t="shared" si="0"/>
        <v>0.6020599913279624</v>
      </c>
      <c r="E18">
        <f t="shared" si="1"/>
        <v>1.6746144372134245E-2</v>
      </c>
      <c r="F18">
        <f t="shared" si="2"/>
        <v>-2.1670665398582489E-3</v>
      </c>
      <c r="G18">
        <f t="shared" si="3"/>
        <v>2.8823529411764706</v>
      </c>
      <c r="H18">
        <f t="shared" si="4"/>
        <v>0.34693877551020408</v>
      </c>
    </row>
    <row r="19" spans="1:8" x14ac:dyDescent="0.35">
      <c r="A19">
        <v>18</v>
      </c>
      <c r="B19" t="s">
        <v>238</v>
      </c>
      <c r="C19">
        <v>4</v>
      </c>
      <c r="D19">
        <f t="shared" si="0"/>
        <v>0.6020599913279624</v>
      </c>
      <c r="E19">
        <f t="shared" si="1"/>
        <v>1.6746144372134245E-2</v>
      </c>
      <c r="F19">
        <f t="shared" si="2"/>
        <v>-2.1670665398582489E-3</v>
      </c>
      <c r="G19">
        <f t="shared" si="3"/>
        <v>2.7222222222222223</v>
      </c>
      <c r="H19">
        <f t="shared" si="4"/>
        <v>0.36734693877551017</v>
      </c>
    </row>
    <row r="20" spans="1:8" x14ac:dyDescent="0.35">
      <c r="A20">
        <v>19</v>
      </c>
      <c r="B20" t="s">
        <v>135</v>
      </c>
      <c r="C20">
        <v>5</v>
      </c>
      <c r="D20">
        <f t="shared" si="0"/>
        <v>0.69897000433601886</v>
      </c>
      <c r="E20">
        <f t="shared" si="1"/>
        <v>1.0560473137328592E-3</v>
      </c>
      <c r="F20">
        <f t="shared" si="2"/>
        <v>-3.4318244518511923E-5</v>
      </c>
      <c r="G20">
        <f t="shared" si="3"/>
        <v>2.5789473684210527</v>
      </c>
      <c r="H20">
        <f t="shared" si="4"/>
        <v>0.38775510204081631</v>
      </c>
    </row>
    <row r="21" spans="1:8" x14ac:dyDescent="0.35">
      <c r="A21">
        <v>20</v>
      </c>
      <c r="B21" t="s">
        <v>184</v>
      </c>
      <c r="C21">
        <v>5</v>
      </c>
      <c r="D21">
        <f t="shared" si="0"/>
        <v>0.69897000433601886</v>
      </c>
      <c r="E21">
        <f t="shared" si="1"/>
        <v>1.0560473137328592E-3</v>
      </c>
      <c r="F21">
        <f t="shared" si="2"/>
        <v>-3.4318244518511923E-5</v>
      </c>
      <c r="G21">
        <f t="shared" si="3"/>
        <v>2.4500000000000002</v>
      </c>
      <c r="H21">
        <f t="shared" si="4"/>
        <v>0.4081632653061224</v>
      </c>
    </row>
    <row r="22" spans="1:8" x14ac:dyDescent="0.35">
      <c r="A22">
        <v>21</v>
      </c>
      <c r="B22" t="s">
        <v>39</v>
      </c>
      <c r="C22">
        <v>6</v>
      </c>
      <c r="D22">
        <f t="shared" si="0"/>
        <v>0.77815125038364363</v>
      </c>
      <c r="E22">
        <f t="shared" si="1"/>
        <v>2.1794298838665265E-3</v>
      </c>
      <c r="F22">
        <f t="shared" si="2"/>
        <v>1.0174529898618643E-4</v>
      </c>
      <c r="G22">
        <f t="shared" si="3"/>
        <v>2.3333333333333335</v>
      </c>
      <c r="H22">
        <f t="shared" si="4"/>
        <v>0.42857142857142855</v>
      </c>
    </row>
    <row r="23" spans="1:8" x14ac:dyDescent="0.35">
      <c r="A23">
        <v>22</v>
      </c>
      <c r="B23" t="s">
        <v>71</v>
      </c>
      <c r="C23">
        <v>6</v>
      </c>
      <c r="D23">
        <f t="shared" si="0"/>
        <v>0.77815125038364363</v>
      </c>
      <c r="E23">
        <f t="shared" si="1"/>
        <v>2.1794298838665265E-3</v>
      </c>
      <c r="F23">
        <f t="shared" si="2"/>
        <v>1.0174529898618643E-4</v>
      </c>
      <c r="G23">
        <f t="shared" si="3"/>
        <v>2.2272727272727271</v>
      </c>
      <c r="H23">
        <f t="shared" si="4"/>
        <v>0.44897959183673475</v>
      </c>
    </row>
    <row r="24" spans="1:8" x14ac:dyDescent="0.35">
      <c r="A24">
        <v>23</v>
      </c>
      <c r="B24" t="s">
        <v>77</v>
      </c>
      <c r="C24">
        <v>6</v>
      </c>
      <c r="D24">
        <f t="shared" si="0"/>
        <v>0.77815125038364363</v>
      </c>
      <c r="E24">
        <f t="shared" si="1"/>
        <v>2.1794298838665265E-3</v>
      </c>
      <c r="F24">
        <f t="shared" si="2"/>
        <v>1.0174529898618643E-4</v>
      </c>
      <c r="G24">
        <f t="shared" si="3"/>
        <v>2.1304347826086958</v>
      </c>
      <c r="H24">
        <f t="shared" si="4"/>
        <v>0.46938775510204078</v>
      </c>
    </row>
    <row r="25" spans="1:8" x14ac:dyDescent="0.35">
      <c r="A25">
        <v>24</v>
      </c>
      <c r="B25" t="s">
        <v>160</v>
      </c>
      <c r="C25">
        <v>6</v>
      </c>
      <c r="D25">
        <f t="shared" si="0"/>
        <v>0.77815125038364363</v>
      </c>
      <c r="E25">
        <f t="shared" si="1"/>
        <v>2.1794298838665265E-3</v>
      </c>
      <c r="F25">
        <f t="shared" si="2"/>
        <v>1.0174529898618643E-4</v>
      </c>
      <c r="G25">
        <f t="shared" si="3"/>
        <v>2.0416666666666665</v>
      </c>
      <c r="H25">
        <f t="shared" si="4"/>
        <v>0.48979591836734698</v>
      </c>
    </row>
    <row r="26" spans="1:8" x14ac:dyDescent="0.35">
      <c r="A26">
        <v>25</v>
      </c>
      <c r="B26" t="s">
        <v>165</v>
      </c>
      <c r="C26">
        <v>6</v>
      </c>
      <c r="D26">
        <f t="shared" si="0"/>
        <v>0.77815125038364363</v>
      </c>
      <c r="E26">
        <f t="shared" si="1"/>
        <v>2.1794298838665265E-3</v>
      </c>
      <c r="F26">
        <f t="shared" si="2"/>
        <v>1.0174529898618643E-4</v>
      </c>
      <c r="G26">
        <f t="shared" si="3"/>
        <v>1.96</v>
      </c>
      <c r="H26">
        <f t="shared" si="4"/>
        <v>0.51020408163265307</v>
      </c>
    </row>
    <row r="27" spans="1:8" x14ac:dyDescent="0.35">
      <c r="A27">
        <v>26</v>
      </c>
      <c r="B27" t="s">
        <v>204</v>
      </c>
      <c r="C27">
        <v>6</v>
      </c>
      <c r="D27">
        <f t="shared" si="0"/>
        <v>0.77815125038364363</v>
      </c>
      <c r="E27">
        <f t="shared" si="1"/>
        <v>2.1794298838665265E-3</v>
      </c>
      <c r="F27">
        <f t="shared" si="2"/>
        <v>1.0174529898618643E-4</v>
      </c>
      <c r="G27">
        <f t="shared" si="3"/>
        <v>1.8846153846153846</v>
      </c>
      <c r="H27">
        <f t="shared" si="4"/>
        <v>0.53061224489795922</v>
      </c>
    </row>
    <row r="28" spans="1:8" x14ac:dyDescent="0.35">
      <c r="A28">
        <v>27</v>
      </c>
      <c r="B28" t="s">
        <v>246</v>
      </c>
      <c r="C28">
        <v>6</v>
      </c>
      <c r="D28">
        <f t="shared" si="0"/>
        <v>0.77815125038364363</v>
      </c>
      <c r="E28">
        <f t="shared" si="1"/>
        <v>2.1794298838665265E-3</v>
      </c>
      <c r="F28">
        <f t="shared" si="2"/>
        <v>1.0174529898618643E-4</v>
      </c>
      <c r="G28">
        <f t="shared" si="3"/>
        <v>1.8148148148148149</v>
      </c>
      <c r="H28">
        <f t="shared" si="4"/>
        <v>0.55102040816326525</v>
      </c>
    </row>
    <row r="29" spans="1:8" x14ac:dyDescent="0.35">
      <c r="A29">
        <v>28</v>
      </c>
      <c r="B29" t="s">
        <v>128</v>
      </c>
      <c r="C29">
        <v>7</v>
      </c>
      <c r="D29">
        <f t="shared" si="0"/>
        <v>0.84509804001425681</v>
      </c>
      <c r="E29">
        <f t="shared" si="1"/>
        <v>1.291203917712274E-2</v>
      </c>
      <c r="F29">
        <f t="shared" si="2"/>
        <v>1.4672099131982021E-3</v>
      </c>
      <c r="G29">
        <f t="shared" si="3"/>
        <v>1.75</v>
      </c>
      <c r="H29">
        <f t="shared" si="4"/>
        <v>0.5714285714285714</v>
      </c>
    </row>
    <row r="30" spans="1:8" x14ac:dyDescent="0.35">
      <c r="A30">
        <v>29</v>
      </c>
      <c r="B30" t="s">
        <v>180</v>
      </c>
      <c r="C30">
        <v>7</v>
      </c>
      <c r="D30">
        <f t="shared" si="0"/>
        <v>0.84509804001425681</v>
      </c>
      <c r="E30">
        <f t="shared" si="1"/>
        <v>1.291203917712274E-2</v>
      </c>
      <c r="F30">
        <f t="shared" si="2"/>
        <v>1.4672099131982021E-3</v>
      </c>
      <c r="G30">
        <f t="shared" si="3"/>
        <v>1.6896551724137931</v>
      </c>
      <c r="H30">
        <f t="shared" si="4"/>
        <v>0.59183673469387754</v>
      </c>
    </row>
    <row r="31" spans="1:8" x14ac:dyDescent="0.35">
      <c r="A31">
        <v>30</v>
      </c>
      <c r="B31" t="s">
        <v>200</v>
      </c>
      <c r="C31">
        <v>7</v>
      </c>
      <c r="D31">
        <f t="shared" si="0"/>
        <v>0.84509804001425681</v>
      </c>
      <c r="E31">
        <f t="shared" si="1"/>
        <v>1.291203917712274E-2</v>
      </c>
      <c r="F31">
        <f t="shared" si="2"/>
        <v>1.4672099131982021E-3</v>
      </c>
      <c r="G31">
        <f t="shared" si="3"/>
        <v>1.6333333333333333</v>
      </c>
      <c r="H31">
        <f t="shared" si="4"/>
        <v>0.61224489795918369</v>
      </c>
    </row>
    <row r="32" spans="1:8" x14ac:dyDescent="0.35">
      <c r="A32">
        <v>31</v>
      </c>
      <c r="B32" t="s">
        <v>146</v>
      </c>
      <c r="C32">
        <v>9</v>
      </c>
      <c r="D32">
        <f t="shared" si="0"/>
        <v>0.95424250943932487</v>
      </c>
      <c r="E32">
        <f t="shared" si="1"/>
        <v>4.9628978427228888E-2</v>
      </c>
      <c r="F32">
        <f t="shared" si="2"/>
        <v>1.1056126612951593E-2</v>
      </c>
      <c r="G32">
        <f t="shared" si="3"/>
        <v>1.5806451612903225</v>
      </c>
      <c r="H32">
        <f t="shared" si="4"/>
        <v>0.63265306122448983</v>
      </c>
    </row>
    <row r="33" spans="1:8" x14ac:dyDescent="0.35">
      <c r="A33">
        <v>32</v>
      </c>
      <c r="B33" t="s">
        <v>208</v>
      </c>
      <c r="C33">
        <v>9</v>
      </c>
      <c r="D33">
        <f t="shared" si="0"/>
        <v>0.95424250943932487</v>
      </c>
      <c r="E33">
        <f t="shared" si="1"/>
        <v>4.9628978427228888E-2</v>
      </c>
      <c r="F33">
        <f t="shared" si="2"/>
        <v>1.1056126612951593E-2</v>
      </c>
      <c r="G33">
        <f t="shared" si="3"/>
        <v>1.53125</v>
      </c>
      <c r="H33">
        <f t="shared" si="4"/>
        <v>0.65306122448979587</v>
      </c>
    </row>
    <row r="34" spans="1:8" x14ac:dyDescent="0.35">
      <c r="A34">
        <v>33</v>
      </c>
      <c r="B34" t="s">
        <v>189</v>
      </c>
      <c r="C34">
        <v>10</v>
      </c>
      <c r="D34">
        <f t="shared" si="0"/>
        <v>1</v>
      </c>
      <c r="E34">
        <f t="shared" si="1"/>
        <v>7.2110033348829358E-2</v>
      </c>
      <c r="F34">
        <f t="shared" si="2"/>
        <v>1.9363931810409313E-2</v>
      </c>
      <c r="G34">
        <f t="shared" si="3"/>
        <v>1.4848484848484849</v>
      </c>
      <c r="H34">
        <f t="shared" si="4"/>
        <v>0.67346938775510201</v>
      </c>
    </row>
    <row r="35" spans="1:8" x14ac:dyDescent="0.35">
      <c r="A35">
        <v>34</v>
      </c>
      <c r="B35" t="s">
        <v>220</v>
      </c>
      <c r="C35">
        <v>10</v>
      </c>
      <c r="D35">
        <f t="shared" si="0"/>
        <v>1</v>
      </c>
      <c r="E35">
        <f t="shared" si="1"/>
        <v>7.2110033348829358E-2</v>
      </c>
      <c r="F35">
        <f t="shared" si="2"/>
        <v>1.9363931810409313E-2</v>
      </c>
      <c r="G35">
        <f t="shared" si="3"/>
        <v>1.4411764705882353</v>
      </c>
      <c r="H35">
        <f t="shared" si="4"/>
        <v>0.69387755102040816</v>
      </c>
    </row>
    <row r="36" spans="1:8" x14ac:dyDescent="0.35">
      <c r="A36">
        <v>35</v>
      </c>
      <c r="B36" t="s">
        <v>230</v>
      </c>
      <c r="C36">
        <v>10</v>
      </c>
      <c r="D36">
        <f t="shared" si="0"/>
        <v>1</v>
      </c>
      <c r="E36">
        <f t="shared" si="1"/>
        <v>7.2110033348829358E-2</v>
      </c>
      <c r="F36">
        <f t="shared" si="2"/>
        <v>1.9363931810409313E-2</v>
      </c>
      <c r="G36">
        <f t="shared" si="3"/>
        <v>1.4</v>
      </c>
      <c r="H36">
        <f t="shared" si="4"/>
        <v>0.7142857142857143</v>
      </c>
    </row>
    <row r="37" spans="1:8" x14ac:dyDescent="0.35">
      <c r="A37">
        <v>36</v>
      </c>
      <c r="B37" t="s">
        <v>94</v>
      </c>
      <c r="C37">
        <v>11</v>
      </c>
      <c r="D37">
        <f t="shared" si="0"/>
        <v>1.0413926851582251</v>
      </c>
      <c r="E37">
        <f t="shared" si="1"/>
        <v>9.6054001023442817E-2</v>
      </c>
      <c r="F37">
        <f t="shared" si="2"/>
        <v>2.9769613035668659E-2</v>
      </c>
      <c r="G37">
        <f t="shared" si="3"/>
        <v>1.3611111111111112</v>
      </c>
      <c r="H37">
        <f t="shared" si="4"/>
        <v>0.73469387755102034</v>
      </c>
    </row>
    <row r="38" spans="1:8" x14ac:dyDescent="0.35">
      <c r="A38">
        <v>37</v>
      </c>
      <c r="B38" t="s">
        <v>212</v>
      </c>
      <c r="C38">
        <v>11</v>
      </c>
      <c r="D38">
        <f t="shared" si="0"/>
        <v>1.0413926851582251</v>
      </c>
      <c r="E38">
        <f t="shared" si="1"/>
        <v>9.6054001023442817E-2</v>
      </c>
      <c r="F38">
        <f t="shared" si="2"/>
        <v>2.9769613035668659E-2</v>
      </c>
      <c r="G38">
        <f t="shared" si="3"/>
        <v>1.3243243243243243</v>
      </c>
      <c r="H38">
        <f t="shared" si="4"/>
        <v>0.75510204081632648</v>
      </c>
    </row>
    <row r="39" spans="1:8" x14ac:dyDescent="0.35">
      <c r="A39">
        <v>38</v>
      </c>
      <c r="B39" t="s">
        <v>153</v>
      </c>
      <c r="C39">
        <v>12</v>
      </c>
      <c r="D39">
        <f t="shared" si="0"/>
        <v>1.0791812460476249</v>
      </c>
      <c r="E39">
        <f t="shared" si="1"/>
        <v>0.12090527622773332</v>
      </c>
      <c r="F39">
        <f t="shared" si="2"/>
        <v>4.2040500757627566E-2</v>
      </c>
      <c r="G39">
        <f t="shared" si="3"/>
        <v>1.2894736842105263</v>
      </c>
      <c r="H39">
        <f t="shared" si="4"/>
        <v>0.77551020408163263</v>
      </c>
    </row>
    <row r="40" spans="1:8" x14ac:dyDescent="0.35">
      <c r="A40">
        <v>39</v>
      </c>
      <c r="B40" t="s">
        <v>174</v>
      </c>
      <c r="C40">
        <v>12</v>
      </c>
      <c r="D40">
        <f t="shared" si="0"/>
        <v>1.0791812460476249</v>
      </c>
      <c r="E40">
        <f t="shared" si="1"/>
        <v>0.12090527622773332</v>
      </c>
      <c r="F40">
        <f t="shared" si="2"/>
        <v>4.2040500757627566E-2</v>
      </c>
      <c r="G40">
        <f t="shared" si="3"/>
        <v>1.2564102564102564</v>
      </c>
      <c r="H40">
        <f t="shared" si="4"/>
        <v>0.79591836734693877</v>
      </c>
    </row>
    <row r="41" spans="1:8" x14ac:dyDescent="0.35">
      <c r="A41">
        <v>40</v>
      </c>
      <c r="B41" t="s">
        <v>194</v>
      </c>
      <c r="C41">
        <v>13</v>
      </c>
      <c r="D41">
        <f t="shared" si="0"/>
        <v>1.1139433523068367</v>
      </c>
      <c r="E41">
        <f t="shared" si="1"/>
        <v>0.14628824732740803</v>
      </c>
      <c r="F41">
        <f t="shared" si="2"/>
        <v>5.5951811909348267E-2</v>
      </c>
      <c r="G41">
        <f t="shared" si="3"/>
        <v>1.2250000000000001</v>
      </c>
      <c r="H41">
        <f t="shared" si="4"/>
        <v>0.81632653061224481</v>
      </c>
    </row>
    <row r="42" spans="1:8" x14ac:dyDescent="0.35">
      <c r="A42">
        <v>41</v>
      </c>
      <c r="B42" t="s">
        <v>88</v>
      </c>
      <c r="C42">
        <v>14</v>
      </c>
      <c r="D42">
        <f t="shared" si="0"/>
        <v>1.146128035678238</v>
      </c>
      <c r="E42">
        <f t="shared" si="1"/>
        <v>0.17194386910543136</v>
      </c>
      <c r="F42">
        <f t="shared" si="2"/>
        <v>7.1298442454361469E-2</v>
      </c>
      <c r="G42">
        <f t="shared" si="3"/>
        <v>1.1951219512195121</v>
      </c>
      <c r="H42">
        <f t="shared" si="4"/>
        <v>0.83673469387755106</v>
      </c>
    </row>
    <row r="43" spans="1:8" x14ac:dyDescent="0.35">
      <c r="A43">
        <v>42</v>
      </c>
      <c r="B43" t="s">
        <v>122</v>
      </c>
      <c r="C43">
        <v>14</v>
      </c>
      <c r="D43">
        <f t="shared" si="0"/>
        <v>1.146128035678238</v>
      </c>
      <c r="E43">
        <f t="shared" si="1"/>
        <v>0.17194386910543136</v>
      </c>
      <c r="F43">
        <f t="shared" si="2"/>
        <v>7.1298442454361469E-2</v>
      </c>
      <c r="G43">
        <f t="shared" si="3"/>
        <v>1.1666666666666667</v>
      </c>
      <c r="H43">
        <f t="shared" si="4"/>
        <v>0.8571428571428571</v>
      </c>
    </row>
    <row r="44" spans="1:8" x14ac:dyDescent="0.35">
      <c r="A44">
        <v>43</v>
      </c>
      <c r="B44" t="s">
        <v>240</v>
      </c>
      <c r="C44">
        <v>17</v>
      </c>
      <c r="D44">
        <f t="shared" si="0"/>
        <v>1.2304489213782739</v>
      </c>
      <c r="E44">
        <f t="shared" si="1"/>
        <v>0.24898307169396625</v>
      </c>
      <c r="F44">
        <f t="shared" si="2"/>
        <v>0.12423807990448786</v>
      </c>
      <c r="G44">
        <f t="shared" si="3"/>
        <v>1.1395348837209303</v>
      </c>
      <c r="H44">
        <f t="shared" si="4"/>
        <v>0.87755102040816324</v>
      </c>
    </row>
    <row r="45" spans="1:8" x14ac:dyDescent="0.35">
      <c r="A45">
        <v>44</v>
      </c>
      <c r="B45" t="s">
        <v>61</v>
      </c>
      <c r="C45">
        <v>18</v>
      </c>
      <c r="D45">
        <f t="shared" si="0"/>
        <v>1.255272505103306</v>
      </c>
      <c r="E45">
        <f t="shared" si="1"/>
        <v>0.27437232667108902</v>
      </c>
      <c r="F45">
        <f t="shared" si="2"/>
        <v>0.14371776645428333</v>
      </c>
      <c r="G45">
        <f t="shared" si="3"/>
        <v>1.1136363636363635</v>
      </c>
      <c r="H45">
        <f t="shared" si="4"/>
        <v>0.8979591836734695</v>
      </c>
    </row>
    <row r="46" spans="1:8" x14ac:dyDescent="0.35">
      <c r="A46">
        <v>45</v>
      </c>
      <c r="B46" t="s">
        <v>103</v>
      </c>
      <c r="C46">
        <v>18</v>
      </c>
      <c r="D46">
        <f t="shared" si="0"/>
        <v>1.255272505103306</v>
      </c>
      <c r="E46">
        <f t="shared" si="1"/>
        <v>0.27437232667108902</v>
      </c>
      <c r="F46">
        <f t="shared" si="2"/>
        <v>0.14371776645428333</v>
      </c>
      <c r="G46">
        <f t="shared" si="3"/>
        <v>1.0888888888888888</v>
      </c>
      <c r="H46">
        <f t="shared" si="4"/>
        <v>0.91836734693877564</v>
      </c>
    </row>
    <row r="47" spans="1:8" x14ac:dyDescent="0.35">
      <c r="A47">
        <v>46</v>
      </c>
      <c r="B47" t="s">
        <v>108</v>
      </c>
      <c r="C47">
        <v>19</v>
      </c>
      <c r="D47">
        <f t="shared" si="0"/>
        <v>1.2787536009528289</v>
      </c>
      <c r="E47">
        <f t="shared" si="1"/>
        <v>0.29952274843374888</v>
      </c>
      <c r="F47">
        <f t="shared" si="2"/>
        <v>0.16392482106307391</v>
      </c>
      <c r="G47">
        <f t="shared" si="3"/>
        <v>1.0652173913043479</v>
      </c>
      <c r="H47">
        <f t="shared" si="4"/>
        <v>0.93877551020408156</v>
      </c>
    </row>
    <row r="48" spans="1:8" x14ac:dyDescent="0.35">
      <c r="A48">
        <v>47</v>
      </c>
      <c r="B48" t="s">
        <v>8</v>
      </c>
      <c r="C48">
        <v>22</v>
      </c>
      <c r="D48">
        <f t="shared" si="0"/>
        <v>1.3424226808222062</v>
      </c>
      <c r="E48">
        <f t="shared" si="1"/>
        <v>0.37326698330485431</v>
      </c>
      <c r="F48">
        <f t="shared" si="2"/>
        <v>0.22804962648973801</v>
      </c>
      <c r="G48">
        <f t="shared" si="3"/>
        <v>1.0425531914893618</v>
      </c>
      <c r="H48">
        <f t="shared" si="4"/>
        <v>0.95918367346938771</v>
      </c>
    </row>
    <row r="49" spans="1:8" x14ac:dyDescent="0.35">
      <c r="A49">
        <v>48</v>
      </c>
      <c r="B49" t="s">
        <v>141</v>
      </c>
      <c r="C49">
        <v>22</v>
      </c>
      <c r="D49">
        <f t="shared" si="0"/>
        <v>1.3424226808222062</v>
      </c>
      <c r="E49">
        <f t="shared" si="1"/>
        <v>0.37326698330485431</v>
      </c>
      <c r="F49">
        <f t="shared" si="2"/>
        <v>0.22804962648973801</v>
      </c>
      <c r="G49">
        <f t="shared" si="3"/>
        <v>1.0208333333333333</v>
      </c>
      <c r="H49">
        <f t="shared" si="4"/>
        <v>0.97959183673469397</v>
      </c>
    </row>
    <row r="52" spans="1:8" x14ac:dyDescent="0.35">
      <c r="B52" t="s">
        <v>269</v>
      </c>
      <c r="C52" t="s">
        <v>275</v>
      </c>
      <c r="D52" t="s">
        <v>276</v>
      </c>
      <c r="E52" t="s">
        <v>271</v>
      </c>
      <c r="F52" t="s">
        <v>272</v>
      </c>
      <c r="G52" t="s">
        <v>273</v>
      </c>
      <c r="H52" s="1" t="s">
        <v>274</v>
      </c>
    </row>
    <row r="53" spans="1:8" x14ac:dyDescent="0.35">
      <c r="B53">
        <v>2</v>
      </c>
      <c r="C53">
        <v>6.6000000000000003E-2</v>
      </c>
      <c r="D53">
        <v>8.3000000000000004E-2</v>
      </c>
      <c r="E53">
        <f>(C53-D53)/($K$9-$K$10)</f>
        <v>-0.17000000000000004</v>
      </c>
      <c r="F53" s="2">
        <f>C53+(E53*($K$8-$K$9))</f>
        <v>7.7010190459710803E-2</v>
      </c>
      <c r="G53" s="2">
        <f t="shared" ref="G53:G59" si="5">$K$3+(F53*$K$7)</f>
        <v>0.76220807685670067</v>
      </c>
      <c r="H53" s="3">
        <f t="shared" ref="H53:H59" si="6">10^G53</f>
        <v>5.7837308806361705</v>
      </c>
    </row>
    <row r="54" spans="1:8" x14ac:dyDescent="0.35">
      <c r="B54">
        <v>5</v>
      </c>
      <c r="C54">
        <v>0.85499999999999998</v>
      </c>
      <c r="D54">
        <v>0.85599999999999998</v>
      </c>
      <c r="E54">
        <f t="shared" ref="E54:E59" si="7">(C54-D54)/($K$9-$K$10)</f>
        <v>-1.0000000000000011E-2</v>
      </c>
      <c r="F54" s="2">
        <f t="shared" ref="F54:F59" si="8">C54+(E54*($K$8-$K$9))</f>
        <v>0.85564765826233591</v>
      </c>
      <c r="G54" s="2">
        <f t="shared" si="5"/>
        <v>1.0730272413429673</v>
      </c>
      <c r="H54" s="3">
        <f t="shared" si="6"/>
        <v>11.831157649377516</v>
      </c>
    </row>
    <row r="55" spans="1:8" x14ac:dyDescent="0.35">
      <c r="B55">
        <v>10</v>
      </c>
      <c r="C55">
        <v>1.2310000000000001</v>
      </c>
      <c r="D55">
        <v>1.216</v>
      </c>
      <c r="E55">
        <f t="shared" si="7"/>
        <v>0.15000000000000127</v>
      </c>
      <c r="F55" s="2">
        <f t="shared" si="8"/>
        <v>1.2212851260649611</v>
      </c>
      <c r="G55" s="2">
        <f t="shared" si="5"/>
        <v>1.2189836548816162</v>
      </c>
      <c r="H55" s="3">
        <f t="shared" si="6"/>
        <v>16.55707648040903</v>
      </c>
    </row>
    <row r="56" spans="1:8" x14ac:dyDescent="0.35">
      <c r="B56">
        <v>25</v>
      </c>
      <c r="C56">
        <v>1.6060000000000001</v>
      </c>
      <c r="D56">
        <v>1.5669999999999999</v>
      </c>
      <c r="E56">
        <f t="shared" si="7"/>
        <v>0.39000000000000157</v>
      </c>
      <c r="F56" s="2">
        <f t="shared" si="8"/>
        <v>1.5807413277688986</v>
      </c>
      <c r="G56" s="2">
        <f t="shared" si="5"/>
        <v>1.3624726095016961</v>
      </c>
      <c r="H56" s="3">
        <f t="shared" si="6"/>
        <v>23.03947663906429</v>
      </c>
    </row>
    <row r="57" spans="1:8" x14ac:dyDescent="0.35">
      <c r="B57">
        <v>50</v>
      </c>
      <c r="C57">
        <v>1.8340000000000001</v>
      </c>
      <c r="D57">
        <v>1.7769999999999999</v>
      </c>
      <c r="E57">
        <f t="shared" si="7"/>
        <v>0.57000000000000173</v>
      </c>
      <c r="F57" s="2">
        <f t="shared" si="8"/>
        <v>1.797083479046852</v>
      </c>
      <c r="G57" s="2">
        <f t="shared" si="5"/>
        <v>1.4488328085467546</v>
      </c>
      <c r="H57" s="3">
        <f t="shared" si="6"/>
        <v>28.108185341123139</v>
      </c>
    </row>
    <row r="58" spans="1:8" x14ac:dyDescent="0.35">
      <c r="B58">
        <v>100</v>
      </c>
      <c r="C58">
        <v>2.0289999999999999</v>
      </c>
      <c r="D58">
        <v>1.9550000000000001</v>
      </c>
      <c r="E58">
        <f t="shared" si="7"/>
        <v>0.73999999999999855</v>
      </c>
      <c r="F58" s="2">
        <f t="shared" si="8"/>
        <v>1.9810732885871412</v>
      </c>
      <c r="G58" s="2">
        <f t="shared" si="5"/>
        <v>1.5222784892904357</v>
      </c>
      <c r="H58" s="3">
        <f t="shared" si="6"/>
        <v>33.287293807398122</v>
      </c>
    </row>
    <row r="59" spans="1:8" x14ac:dyDescent="0.35">
      <c r="B59">
        <v>200</v>
      </c>
      <c r="C59">
        <v>2.2010000000000001</v>
      </c>
      <c r="D59">
        <v>2.1080000000000001</v>
      </c>
      <c r="E59">
        <f t="shared" si="7"/>
        <v>0.92999999999999994</v>
      </c>
      <c r="F59" s="2">
        <f t="shared" si="8"/>
        <v>2.1407677816027588</v>
      </c>
      <c r="G59" s="2">
        <f t="shared" si="5"/>
        <v>1.5860258825827844</v>
      </c>
      <c r="H59" s="3">
        <f t="shared" si="6"/>
        <v>38.550133164593895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3EE0C-B472-4559-8971-EC30C9A0B681}">
  <dimension ref="A1:K59"/>
  <sheetViews>
    <sheetView tabSelected="1" topLeftCell="A43" workbookViewId="0">
      <selection activeCell="G56" sqref="G56"/>
    </sheetView>
  </sheetViews>
  <sheetFormatPr defaultRowHeight="14.5" x14ac:dyDescent="0.35"/>
  <sheetData>
    <row r="1" spans="1:11" x14ac:dyDescent="0.35">
      <c r="A1" t="s">
        <v>251</v>
      </c>
      <c r="B1" t="s">
        <v>252</v>
      </c>
      <c r="C1" t="s">
        <v>253</v>
      </c>
      <c r="D1" t="s">
        <v>254</v>
      </c>
      <c r="E1" t="s">
        <v>255</v>
      </c>
      <c r="F1" t="s">
        <v>256</v>
      </c>
      <c r="G1" t="s">
        <v>257</v>
      </c>
      <c r="H1" t="s">
        <v>258</v>
      </c>
      <c r="J1" t="s">
        <v>259</v>
      </c>
      <c r="K1">
        <f>COUNT(C2:C49)</f>
        <v>48</v>
      </c>
    </row>
    <row r="2" spans="1:11" x14ac:dyDescent="0.35">
      <c r="A2">
        <v>1</v>
      </c>
      <c r="B2" t="s">
        <v>171</v>
      </c>
      <c r="C2">
        <v>1.1299999999999999</v>
      </c>
      <c r="D2">
        <f t="shared" ref="D2:D49" si="0">LOG(C2)</f>
        <v>5.3078443483419682E-2</v>
      </c>
      <c r="E2">
        <f t="shared" ref="E2:E49" si="1">(D2-$K$3)^2</f>
        <v>0.4856426638940986</v>
      </c>
      <c r="F2">
        <f t="shared" ref="F2:F49" si="2">(D2-$K$3)^3</f>
        <v>-0.33843498348790807</v>
      </c>
      <c r="G2">
        <f t="shared" ref="G2:G49" si="3">($K$1+1)/A2</f>
        <v>49</v>
      </c>
      <c r="H2">
        <f t="shared" ref="H2:H49" si="4">1/G2</f>
        <v>2.0408163265306121E-2</v>
      </c>
      <c r="J2" t="s">
        <v>260</v>
      </c>
      <c r="K2">
        <f>AVERAGE(C2:C49)</f>
        <v>8.3556250000000016</v>
      </c>
    </row>
    <row r="3" spans="1:11" x14ac:dyDescent="0.35">
      <c r="A3">
        <v>2</v>
      </c>
      <c r="B3" t="s">
        <v>228</v>
      </c>
      <c r="C3">
        <v>1.1299999999999999</v>
      </c>
      <c r="D3">
        <f t="shared" si="0"/>
        <v>5.3078443483419682E-2</v>
      </c>
      <c r="E3">
        <f t="shared" si="1"/>
        <v>0.4856426638940986</v>
      </c>
      <c r="F3">
        <f t="shared" si="2"/>
        <v>-0.33843498348790807</v>
      </c>
      <c r="G3">
        <f t="shared" si="3"/>
        <v>24.5</v>
      </c>
      <c r="H3">
        <f t="shared" si="4"/>
        <v>4.0816326530612242E-2</v>
      </c>
      <c r="J3" t="s">
        <v>261</v>
      </c>
      <c r="K3">
        <f>AVERAGE(D2:D49)</f>
        <v>0.74995911037991114</v>
      </c>
    </row>
    <row r="4" spans="1:11" x14ac:dyDescent="0.35">
      <c r="A4">
        <v>3</v>
      </c>
      <c r="B4" t="s">
        <v>235</v>
      </c>
      <c r="C4">
        <v>1.18</v>
      </c>
      <c r="D4">
        <f t="shared" si="0"/>
        <v>7.1882007306125359E-2</v>
      </c>
      <c r="E4">
        <f t="shared" si="1"/>
        <v>0.45978855771293747</v>
      </c>
      <c r="F4">
        <f t="shared" si="2"/>
        <v>-0.31177209324046279</v>
      </c>
      <c r="G4">
        <f t="shared" si="3"/>
        <v>16.333333333333332</v>
      </c>
      <c r="H4">
        <f t="shared" si="4"/>
        <v>6.1224489795918373E-2</v>
      </c>
      <c r="J4" t="s">
        <v>262</v>
      </c>
      <c r="K4">
        <f>SUM(E2:E49)</f>
        <v>7.7580074462384463</v>
      </c>
    </row>
    <row r="5" spans="1:11" x14ac:dyDescent="0.35">
      <c r="A5">
        <v>4</v>
      </c>
      <c r="B5" t="s">
        <v>100</v>
      </c>
      <c r="C5">
        <v>1.27</v>
      </c>
      <c r="D5">
        <f t="shared" si="0"/>
        <v>0.10380372095595687</v>
      </c>
      <c r="E5">
        <f t="shared" si="1"/>
        <v>0.41751678728162195</v>
      </c>
      <c r="F5">
        <f t="shared" si="2"/>
        <v>-0.26978072227699468</v>
      </c>
      <c r="G5">
        <f t="shared" si="3"/>
        <v>12.25</v>
      </c>
      <c r="H5">
        <f t="shared" si="4"/>
        <v>8.1632653061224483E-2</v>
      </c>
      <c r="J5" t="s">
        <v>263</v>
      </c>
      <c r="K5">
        <f>SUM(F2:F49)</f>
        <v>-0.27155112395787973</v>
      </c>
    </row>
    <row r="6" spans="1:11" x14ac:dyDescent="0.35">
      <c r="A6">
        <v>5</v>
      </c>
      <c r="B6" t="s">
        <v>117</v>
      </c>
      <c r="C6">
        <v>1.31</v>
      </c>
      <c r="D6">
        <f t="shared" si="0"/>
        <v>0.11727129565576427</v>
      </c>
      <c r="E6">
        <f t="shared" si="1"/>
        <v>0.40029387090041635</v>
      </c>
      <c r="F6">
        <f t="shared" si="2"/>
        <v>-0.25326105442745417</v>
      </c>
      <c r="G6">
        <f t="shared" si="3"/>
        <v>9.8000000000000007</v>
      </c>
      <c r="H6">
        <f t="shared" si="4"/>
        <v>0.1020408163265306</v>
      </c>
      <c r="J6" t="s">
        <v>264</v>
      </c>
      <c r="K6">
        <f>VAR(D2:D49)</f>
        <v>0.16506398821783916</v>
      </c>
    </row>
    <row r="7" spans="1:11" x14ac:dyDescent="0.35">
      <c r="A7">
        <v>6</v>
      </c>
      <c r="B7" t="s">
        <v>15</v>
      </c>
      <c r="C7">
        <v>1.5</v>
      </c>
      <c r="D7">
        <f t="shared" si="0"/>
        <v>0.17609125905568124</v>
      </c>
      <c r="E7">
        <f t="shared" si="1"/>
        <v>0.32932431078348845</v>
      </c>
      <c r="F7">
        <f t="shared" si="2"/>
        <v>-0.18898863461815343</v>
      </c>
      <c r="G7">
        <f t="shared" si="3"/>
        <v>8.1666666666666661</v>
      </c>
      <c r="H7">
        <f t="shared" si="4"/>
        <v>0.12244897959183675</v>
      </c>
      <c r="J7" t="s">
        <v>265</v>
      </c>
      <c r="K7">
        <f>STDEV(D2:D49)</f>
        <v>0.40628067664834755</v>
      </c>
    </row>
    <row r="8" spans="1:11" x14ac:dyDescent="0.35">
      <c r="A8">
        <v>7</v>
      </c>
      <c r="B8" t="s">
        <v>67</v>
      </c>
      <c r="C8">
        <v>1.72</v>
      </c>
      <c r="D8">
        <f t="shared" si="0"/>
        <v>0.2355284469075489</v>
      </c>
      <c r="E8">
        <f t="shared" si="1"/>
        <v>0.26463890752061481</v>
      </c>
      <c r="F8">
        <f t="shared" si="2"/>
        <v>-0.13613836877643098</v>
      </c>
      <c r="G8">
        <f t="shared" si="3"/>
        <v>7</v>
      </c>
      <c r="H8">
        <f t="shared" si="4"/>
        <v>0.14285714285714285</v>
      </c>
      <c r="J8" t="s">
        <v>266</v>
      </c>
      <c r="K8">
        <f>SKEW(D2:D49)</f>
        <v>-8.989978460588699E-2</v>
      </c>
    </row>
    <row r="9" spans="1:11" x14ac:dyDescent="0.35">
      <c r="A9">
        <v>8</v>
      </c>
      <c r="B9" t="s">
        <v>115</v>
      </c>
      <c r="C9">
        <v>1.85</v>
      </c>
      <c r="D9">
        <f t="shared" si="0"/>
        <v>0.26717172840301384</v>
      </c>
      <c r="E9">
        <f t="shared" si="1"/>
        <v>0.23308365619610655</v>
      </c>
      <c r="F9">
        <f t="shared" si="2"/>
        <v>-0.11252984815652149</v>
      </c>
      <c r="G9">
        <f t="shared" si="3"/>
        <v>6.125</v>
      </c>
      <c r="H9">
        <f t="shared" si="4"/>
        <v>0.16326530612244897</v>
      </c>
      <c r="J9" t="s">
        <v>267</v>
      </c>
      <c r="K9">
        <v>0</v>
      </c>
    </row>
    <row r="10" spans="1:11" x14ac:dyDescent="0.35">
      <c r="A10">
        <v>9</v>
      </c>
      <c r="B10" t="s">
        <v>32</v>
      </c>
      <c r="C10">
        <v>1.85</v>
      </c>
      <c r="D10">
        <f t="shared" si="0"/>
        <v>0.26717172840301384</v>
      </c>
      <c r="E10">
        <f t="shared" si="1"/>
        <v>0.23308365619610655</v>
      </c>
      <c r="F10">
        <f t="shared" si="2"/>
        <v>-0.11252984815652149</v>
      </c>
      <c r="G10">
        <f t="shared" si="3"/>
        <v>5.4444444444444446</v>
      </c>
      <c r="H10">
        <f t="shared" si="4"/>
        <v>0.18367346938775508</v>
      </c>
      <c r="J10" t="s">
        <v>268</v>
      </c>
      <c r="K10">
        <v>-0.1</v>
      </c>
    </row>
    <row r="11" spans="1:11" x14ac:dyDescent="0.35">
      <c r="A11">
        <v>10</v>
      </c>
      <c r="B11" t="s">
        <v>223</v>
      </c>
      <c r="C11">
        <v>2.09</v>
      </c>
      <c r="D11">
        <f t="shared" si="0"/>
        <v>0.32014628611105395</v>
      </c>
      <c r="E11">
        <f t="shared" si="1"/>
        <v>0.18473906390597153</v>
      </c>
      <c r="F11">
        <f t="shared" si="2"/>
        <v>-7.9403218810210521E-2</v>
      </c>
      <c r="G11">
        <f t="shared" si="3"/>
        <v>4.9000000000000004</v>
      </c>
      <c r="H11">
        <f t="shared" si="4"/>
        <v>0.2040816326530612</v>
      </c>
    </row>
    <row r="12" spans="1:11" x14ac:dyDescent="0.35">
      <c r="A12">
        <v>11</v>
      </c>
      <c r="B12" t="s">
        <v>51</v>
      </c>
      <c r="C12">
        <v>2.2799999999999998</v>
      </c>
      <c r="D12">
        <f t="shared" si="0"/>
        <v>0.35793484700045375</v>
      </c>
      <c r="E12">
        <f t="shared" si="1"/>
        <v>0.15368302307820617</v>
      </c>
      <c r="F12">
        <f t="shared" si="2"/>
        <v>-6.024747391616192E-2</v>
      </c>
      <c r="G12">
        <f t="shared" si="3"/>
        <v>4.4545454545454541</v>
      </c>
      <c r="H12">
        <f t="shared" si="4"/>
        <v>0.22448979591836737</v>
      </c>
    </row>
    <row r="13" spans="1:11" x14ac:dyDescent="0.35">
      <c r="A13">
        <v>12</v>
      </c>
      <c r="B13" t="s">
        <v>216</v>
      </c>
      <c r="C13">
        <v>2.31</v>
      </c>
      <c r="D13">
        <f t="shared" si="0"/>
        <v>0.36361197989214433</v>
      </c>
      <c r="E13">
        <f t="shared" si="1"/>
        <v>0.14926410523613151</v>
      </c>
      <c r="F13">
        <f t="shared" si="2"/>
        <v>-5.7667758742803457E-2</v>
      </c>
      <c r="G13">
        <f t="shared" si="3"/>
        <v>4.083333333333333</v>
      </c>
      <c r="H13">
        <f t="shared" si="4"/>
        <v>0.24489795918367349</v>
      </c>
    </row>
    <row r="14" spans="1:11" x14ac:dyDescent="0.35">
      <c r="A14">
        <v>13</v>
      </c>
      <c r="B14" t="s">
        <v>28</v>
      </c>
      <c r="C14">
        <v>3.41</v>
      </c>
      <c r="D14">
        <f t="shared" si="0"/>
        <v>0.53275437899249778</v>
      </c>
      <c r="E14">
        <f t="shared" si="1"/>
        <v>4.717789533707839E-2</v>
      </c>
      <c r="F14">
        <f t="shared" si="2"/>
        <v>-1.0247262084113614E-2</v>
      </c>
      <c r="G14">
        <f t="shared" si="3"/>
        <v>3.7692307692307692</v>
      </c>
      <c r="H14">
        <f t="shared" si="4"/>
        <v>0.26530612244897961</v>
      </c>
    </row>
    <row r="15" spans="1:11" x14ac:dyDescent="0.35">
      <c r="A15">
        <v>14</v>
      </c>
      <c r="B15" t="s">
        <v>39</v>
      </c>
      <c r="C15">
        <v>3.57</v>
      </c>
      <c r="D15">
        <f t="shared" si="0"/>
        <v>0.55266821611219319</v>
      </c>
      <c r="E15">
        <f t="shared" si="1"/>
        <v>3.8923696960955864E-2</v>
      </c>
      <c r="F15">
        <f t="shared" si="2"/>
        <v>-7.6792909816326381E-3</v>
      </c>
      <c r="G15">
        <f t="shared" si="3"/>
        <v>3.5</v>
      </c>
      <c r="H15">
        <f t="shared" si="4"/>
        <v>0.2857142857142857</v>
      </c>
    </row>
    <row r="16" spans="1:11" x14ac:dyDescent="0.35">
      <c r="A16">
        <v>15</v>
      </c>
      <c r="B16" t="s">
        <v>165</v>
      </c>
      <c r="C16">
        <v>3.81</v>
      </c>
      <c r="D16">
        <f t="shared" si="0"/>
        <v>0.58092497567561929</v>
      </c>
      <c r="E16">
        <f t="shared" si="1"/>
        <v>2.8572538695228682E-2</v>
      </c>
      <c r="F16">
        <f t="shared" si="2"/>
        <v>-4.8297343546528761E-3</v>
      </c>
      <c r="G16">
        <f t="shared" si="3"/>
        <v>3.2666666666666666</v>
      </c>
      <c r="H16">
        <f t="shared" si="4"/>
        <v>0.30612244897959184</v>
      </c>
    </row>
    <row r="17" spans="1:8" x14ac:dyDescent="0.35">
      <c r="A17">
        <v>16</v>
      </c>
      <c r="B17" t="s">
        <v>204</v>
      </c>
      <c r="C17">
        <v>3.96</v>
      </c>
      <c r="D17">
        <f t="shared" si="0"/>
        <v>0.5976951859255123</v>
      </c>
      <c r="E17">
        <f t="shared" si="1"/>
        <v>2.3184302690254878E-2</v>
      </c>
      <c r="F17">
        <f t="shared" si="2"/>
        <v>-3.5301329133568845E-3</v>
      </c>
      <c r="G17">
        <f t="shared" si="3"/>
        <v>3.0625</v>
      </c>
      <c r="H17">
        <f t="shared" si="4"/>
        <v>0.32653061224489793</v>
      </c>
    </row>
    <row r="18" spans="1:8" x14ac:dyDescent="0.35">
      <c r="A18">
        <v>17</v>
      </c>
      <c r="B18" t="s">
        <v>21</v>
      </c>
      <c r="C18">
        <v>4.03</v>
      </c>
      <c r="D18">
        <f t="shared" si="0"/>
        <v>0.60530504614110947</v>
      </c>
      <c r="E18">
        <f t="shared" si="1"/>
        <v>2.0924798300803359E-2</v>
      </c>
      <c r="F18">
        <f t="shared" si="2"/>
        <v>-3.0268571175883774E-3</v>
      </c>
      <c r="G18">
        <f t="shared" si="3"/>
        <v>2.8823529411764706</v>
      </c>
      <c r="H18">
        <f t="shared" si="4"/>
        <v>0.34693877551020408</v>
      </c>
    </row>
    <row r="19" spans="1:8" x14ac:dyDescent="0.35">
      <c r="A19">
        <v>18</v>
      </c>
      <c r="B19" t="s">
        <v>238</v>
      </c>
      <c r="C19">
        <v>4.03</v>
      </c>
      <c r="D19">
        <f t="shared" si="0"/>
        <v>0.60530504614110947</v>
      </c>
      <c r="E19">
        <f t="shared" si="1"/>
        <v>2.0924798300803359E-2</v>
      </c>
      <c r="F19">
        <f t="shared" si="2"/>
        <v>-3.0268571175883774E-3</v>
      </c>
      <c r="G19">
        <f t="shared" si="3"/>
        <v>2.7222222222222223</v>
      </c>
      <c r="H19">
        <f t="shared" si="4"/>
        <v>0.36734693877551017</v>
      </c>
    </row>
    <row r="20" spans="1:8" x14ac:dyDescent="0.35">
      <c r="A20">
        <v>19</v>
      </c>
      <c r="B20" t="s">
        <v>135</v>
      </c>
      <c r="C20">
        <v>4.1500000000000004</v>
      </c>
      <c r="D20">
        <f t="shared" si="0"/>
        <v>0.61804809671209271</v>
      </c>
      <c r="E20">
        <f t="shared" si="1"/>
        <v>1.7400515526871382E-2</v>
      </c>
      <c r="F20">
        <f t="shared" si="2"/>
        <v>-2.2953196414922175E-3</v>
      </c>
      <c r="G20">
        <f t="shared" si="3"/>
        <v>2.5789473684210527</v>
      </c>
      <c r="H20">
        <f t="shared" si="4"/>
        <v>0.38775510204081631</v>
      </c>
    </row>
    <row r="21" spans="1:8" x14ac:dyDescent="0.35">
      <c r="A21">
        <v>20</v>
      </c>
      <c r="B21" t="s">
        <v>180</v>
      </c>
      <c r="C21">
        <v>4.34</v>
      </c>
      <c r="D21">
        <f t="shared" si="0"/>
        <v>0.63748972951251071</v>
      </c>
      <c r="E21">
        <f t="shared" si="1"/>
        <v>1.2649361632696379E-2</v>
      </c>
      <c r="F21">
        <f t="shared" si="2"/>
        <v>-1.4226658711972114E-3</v>
      </c>
      <c r="G21">
        <f t="shared" si="3"/>
        <v>2.4500000000000002</v>
      </c>
      <c r="H21">
        <f t="shared" si="4"/>
        <v>0.4081632653061224</v>
      </c>
    </row>
    <row r="22" spans="1:8" x14ac:dyDescent="0.35">
      <c r="A22">
        <v>21</v>
      </c>
      <c r="B22" t="s">
        <v>83</v>
      </c>
      <c r="C22">
        <v>4.6500000000000004</v>
      </c>
      <c r="D22">
        <f t="shared" si="0"/>
        <v>0.66745295288995399</v>
      </c>
      <c r="E22">
        <f t="shared" si="1"/>
        <v>6.8072660237576132E-3</v>
      </c>
      <c r="F22">
        <f t="shared" si="2"/>
        <v>-5.6164136263218002E-4</v>
      </c>
      <c r="G22">
        <f t="shared" si="3"/>
        <v>2.3333333333333335</v>
      </c>
      <c r="H22">
        <f t="shared" si="4"/>
        <v>0.42857142857142855</v>
      </c>
    </row>
    <row r="23" spans="1:8" x14ac:dyDescent="0.35">
      <c r="A23">
        <v>22</v>
      </c>
      <c r="B23" t="s">
        <v>160</v>
      </c>
      <c r="C23">
        <v>4.76</v>
      </c>
      <c r="D23">
        <f t="shared" si="0"/>
        <v>0.67760695272049309</v>
      </c>
      <c r="E23">
        <f t="shared" si="1"/>
        <v>5.2348347179732857E-3</v>
      </c>
      <c r="F23">
        <f t="shared" si="2"/>
        <v>-3.7875158683579836E-4</v>
      </c>
      <c r="G23">
        <f t="shared" si="3"/>
        <v>2.2272727272727271</v>
      </c>
      <c r="H23">
        <f t="shared" si="4"/>
        <v>0.44897959183673475</v>
      </c>
    </row>
    <row r="24" spans="1:8" x14ac:dyDescent="0.35">
      <c r="A24">
        <v>23</v>
      </c>
      <c r="B24" t="s">
        <v>71</v>
      </c>
      <c r="C24">
        <v>4.8899999999999997</v>
      </c>
      <c r="D24">
        <f t="shared" si="0"/>
        <v>0.68930885912362017</v>
      </c>
      <c r="E24">
        <f t="shared" si="1"/>
        <v>3.678452977451225E-3</v>
      </c>
      <c r="F24">
        <f t="shared" si="2"/>
        <v>-2.2309909731686844E-4</v>
      </c>
      <c r="G24">
        <f t="shared" si="3"/>
        <v>2.1304347826086958</v>
      </c>
      <c r="H24">
        <f t="shared" si="4"/>
        <v>0.46938775510204078</v>
      </c>
    </row>
    <row r="25" spans="1:8" x14ac:dyDescent="0.35">
      <c r="A25">
        <v>24</v>
      </c>
      <c r="B25" t="s">
        <v>77</v>
      </c>
      <c r="C25">
        <v>5.19</v>
      </c>
      <c r="D25">
        <f t="shared" si="0"/>
        <v>0.71516735784845786</v>
      </c>
      <c r="E25">
        <f t="shared" si="1"/>
        <v>1.2104660442098856E-3</v>
      </c>
      <c r="F25">
        <f t="shared" si="2"/>
        <v>-4.2114235057877524E-5</v>
      </c>
      <c r="G25">
        <f t="shared" si="3"/>
        <v>2.0416666666666665</v>
      </c>
      <c r="H25">
        <f t="shared" si="4"/>
        <v>0.48979591836734698</v>
      </c>
    </row>
    <row r="26" spans="1:8" x14ac:dyDescent="0.35">
      <c r="A26">
        <v>25</v>
      </c>
      <c r="B26" t="s">
        <v>55</v>
      </c>
      <c r="C26">
        <v>5.26</v>
      </c>
      <c r="D26">
        <f t="shared" si="0"/>
        <v>0.72098574415373906</v>
      </c>
      <c r="E26">
        <f t="shared" si="1"/>
        <v>8.3945595047588909E-4</v>
      </c>
      <c r="F26">
        <f t="shared" si="2"/>
        <v>-2.4321864683877308E-5</v>
      </c>
      <c r="G26">
        <f t="shared" si="3"/>
        <v>1.96</v>
      </c>
      <c r="H26">
        <f t="shared" si="4"/>
        <v>0.51020408163265307</v>
      </c>
    </row>
    <row r="27" spans="1:8" x14ac:dyDescent="0.35">
      <c r="A27">
        <v>26</v>
      </c>
      <c r="B27" t="s">
        <v>184</v>
      </c>
      <c r="C27">
        <v>6.82</v>
      </c>
      <c r="D27">
        <f t="shared" si="0"/>
        <v>0.83378437465647892</v>
      </c>
      <c r="E27">
        <f t="shared" si="1"/>
        <v>7.0266749310364304E-3</v>
      </c>
      <c r="F27">
        <f t="shared" si="2"/>
        <v>5.8901288307966243E-4</v>
      </c>
      <c r="G27">
        <f t="shared" si="3"/>
        <v>1.8846153846153846</v>
      </c>
      <c r="H27">
        <f t="shared" si="4"/>
        <v>0.53061224489795922</v>
      </c>
    </row>
    <row r="28" spans="1:8" x14ac:dyDescent="0.35">
      <c r="A28">
        <v>27</v>
      </c>
      <c r="B28" t="s">
        <v>146</v>
      </c>
      <c r="C28">
        <v>6.94</v>
      </c>
      <c r="D28">
        <f t="shared" si="0"/>
        <v>0.84135947045485493</v>
      </c>
      <c r="E28">
        <f t="shared" si="1"/>
        <v>8.3540258218293782E-3</v>
      </c>
      <c r="F28">
        <f t="shared" si="2"/>
        <v>7.635609681905833E-4</v>
      </c>
      <c r="G28">
        <f t="shared" si="3"/>
        <v>1.8148148148148149</v>
      </c>
      <c r="H28">
        <f t="shared" si="4"/>
        <v>0.55102040816326525</v>
      </c>
    </row>
    <row r="29" spans="1:8" x14ac:dyDescent="0.35">
      <c r="A29">
        <v>28</v>
      </c>
      <c r="B29" t="s">
        <v>45</v>
      </c>
      <c r="C29">
        <v>7.91</v>
      </c>
      <c r="D29">
        <f t="shared" si="0"/>
        <v>0.89817648349767654</v>
      </c>
      <c r="E29">
        <f t="shared" si="1"/>
        <v>2.1968389693930883E-2</v>
      </c>
      <c r="F29">
        <f t="shared" si="2"/>
        <v>3.2560970120618254E-3</v>
      </c>
      <c r="G29">
        <f t="shared" si="3"/>
        <v>1.75</v>
      </c>
      <c r="H29">
        <f t="shared" si="4"/>
        <v>0.5714285714285714</v>
      </c>
    </row>
    <row r="30" spans="1:8" x14ac:dyDescent="0.35">
      <c r="A30">
        <v>29</v>
      </c>
      <c r="B30" t="s">
        <v>88</v>
      </c>
      <c r="C30">
        <v>8.06</v>
      </c>
      <c r="D30">
        <f t="shared" si="0"/>
        <v>0.90633504180509072</v>
      </c>
      <c r="E30">
        <f t="shared" si="1"/>
        <v>2.4453431929092467E-2</v>
      </c>
      <c r="F30">
        <f t="shared" si="2"/>
        <v>3.8239281944540604E-3</v>
      </c>
      <c r="G30">
        <f t="shared" si="3"/>
        <v>1.6896551724137931</v>
      </c>
      <c r="H30">
        <f t="shared" si="4"/>
        <v>0.59183673469387754</v>
      </c>
    </row>
    <row r="31" spans="1:8" x14ac:dyDescent="0.35">
      <c r="A31">
        <v>30</v>
      </c>
      <c r="B31" t="s">
        <v>212</v>
      </c>
      <c r="C31">
        <v>8.3699999999999992</v>
      </c>
      <c r="D31">
        <f t="shared" si="0"/>
        <v>0.92272545799326</v>
      </c>
      <c r="E31">
        <f t="shared" si="1"/>
        <v>2.9848210867656492E-2</v>
      </c>
      <c r="F31">
        <f t="shared" si="2"/>
        <v>5.1567663743980786E-3</v>
      </c>
      <c r="G31">
        <f t="shared" si="3"/>
        <v>1.6333333333333333</v>
      </c>
      <c r="H31">
        <f t="shared" si="4"/>
        <v>0.61224489795918369</v>
      </c>
    </row>
    <row r="32" spans="1:8" x14ac:dyDescent="0.35">
      <c r="A32">
        <v>31</v>
      </c>
      <c r="B32" t="s">
        <v>246</v>
      </c>
      <c r="C32">
        <v>8.58</v>
      </c>
      <c r="D32">
        <f t="shared" si="0"/>
        <v>0.93348728784870549</v>
      </c>
      <c r="E32">
        <f t="shared" si="1"/>
        <v>3.3682591925017276E-2</v>
      </c>
      <c r="F32">
        <f t="shared" si="2"/>
        <v>6.1817047084235504E-3</v>
      </c>
      <c r="G32">
        <f t="shared" si="3"/>
        <v>1.5806451612903225</v>
      </c>
      <c r="H32">
        <f t="shared" si="4"/>
        <v>0.63265306122448983</v>
      </c>
    </row>
    <row r="33" spans="1:8" x14ac:dyDescent="0.35">
      <c r="A33">
        <v>32</v>
      </c>
      <c r="B33" t="s">
        <v>128</v>
      </c>
      <c r="C33">
        <v>8.64</v>
      </c>
      <c r="D33">
        <f t="shared" si="0"/>
        <v>0.9365137424788933</v>
      </c>
      <c r="E33">
        <f t="shared" si="1"/>
        <v>3.4802630757586585E-2</v>
      </c>
      <c r="F33">
        <f t="shared" si="2"/>
        <v>6.4925919770582857E-3</v>
      </c>
      <c r="G33">
        <f t="shared" si="3"/>
        <v>1.53125</v>
      </c>
      <c r="H33">
        <f t="shared" si="4"/>
        <v>0.65306122448979587</v>
      </c>
    </row>
    <row r="34" spans="1:8" x14ac:dyDescent="0.35">
      <c r="A34">
        <v>33</v>
      </c>
      <c r="B34" t="s">
        <v>174</v>
      </c>
      <c r="C34">
        <v>9.83</v>
      </c>
      <c r="D34">
        <f t="shared" si="0"/>
        <v>0.99255351783213563</v>
      </c>
      <c r="E34">
        <f t="shared" si="1"/>
        <v>5.8852046527095914E-2</v>
      </c>
      <c r="F34">
        <f t="shared" si="2"/>
        <v>1.4277177354591579E-2</v>
      </c>
      <c r="G34">
        <f t="shared" si="3"/>
        <v>1.4848484848484849</v>
      </c>
      <c r="H34">
        <f t="shared" si="4"/>
        <v>0.67346938775510201</v>
      </c>
    </row>
    <row r="35" spans="1:8" x14ac:dyDescent="0.35">
      <c r="A35">
        <v>34</v>
      </c>
      <c r="B35" t="s">
        <v>200</v>
      </c>
      <c r="C35">
        <v>10.44</v>
      </c>
      <c r="D35">
        <f t="shared" si="0"/>
        <v>1.0187004986662433</v>
      </c>
      <c r="E35">
        <f t="shared" si="1"/>
        <v>7.222193377806517E-2</v>
      </c>
      <c r="F35">
        <f t="shared" si="2"/>
        <v>1.9409022748240783E-2</v>
      </c>
      <c r="G35">
        <f t="shared" si="3"/>
        <v>1.4411764705882353</v>
      </c>
      <c r="H35">
        <f t="shared" si="4"/>
        <v>0.69387755102040816</v>
      </c>
    </row>
    <row r="36" spans="1:8" x14ac:dyDescent="0.35">
      <c r="A36">
        <v>35</v>
      </c>
      <c r="B36" t="s">
        <v>230</v>
      </c>
      <c r="C36">
        <v>10.63</v>
      </c>
      <c r="D36">
        <f t="shared" si="0"/>
        <v>1.0265332645232967</v>
      </c>
      <c r="E36">
        <f t="shared" si="1"/>
        <v>7.6493262740129214E-2</v>
      </c>
      <c r="F36">
        <f t="shared" si="2"/>
        <v>2.1156059440018991E-2</v>
      </c>
      <c r="G36">
        <f t="shared" si="3"/>
        <v>1.4</v>
      </c>
      <c r="H36">
        <f t="shared" si="4"/>
        <v>0.7142857142857143</v>
      </c>
    </row>
    <row r="37" spans="1:8" x14ac:dyDescent="0.35">
      <c r="A37">
        <v>36</v>
      </c>
      <c r="B37" t="s">
        <v>189</v>
      </c>
      <c r="C37">
        <v>11.89</v>
      </c>
      <c r="D37">
        <f t="shared" si="0"/>
        <v>1.0751818546186915</v>
      </c>
      <c r="E37">
        <f t="shared" si="1"/>
        <v>0.10576983337020317</v>
      </c>
      <c r="F37">
        <f t="shared" si="2"/>
        <v>3.4398755466336008E-2</v>
      </c>
      <c r="G37">
        <f t="shared" si="3"/>
        <v>1.3611111111111112</v>
      </c>
      <c r="H37">
        <f t="shared" si="4"/>
        <v>0.73469387755102034</v>
      </c>
    </row>
    <row r="38" spans="1:8" x14ac:dyDescent="0.35">
      <c r="A38">
        <v>37</v>
      </c>
      <c r="B38" t="s">
        <v>208</v>
      </c>
      <c r="C38">
        <v>12.38</v>
      </c>
      <c r="D38">
        <f t="shared" si="0"/>
        <v>1.0927206446840991</v>
      </c>
      <c r="E38">
        <f t="shared" si="1"/>
        <v>0.11748546939856104</v>
      </c>
      <c r="F38">
        <f t="shared" si="2"/>
        <v>4.0269499749498505E-2</v>
      </c>
      <c r="G38">
        <f t="shared" si="3"/>
        <v>1.3243243243243243</v>
      </c>
      <c r="H38">
        <f t="shared" si="4"/>
        <v>0.75510204081632648</v>
      </c>
    </row>
    <row r="39" spans="1:8" x14ac:dyDescent="0.35">
      <c r="A39">
        <v>38</v>
      </c>
      <c r="B39" t="s">
        <v>220</v>
      </c>
      <c r="C39">
        <v>12.66</v>
      </c>
      <c r="D39">
        <f t="shared" si="0"/>
        <v>1.1024337056813363</v>
      </c>
      <c r="E39">
        <f t="shared" si="1"/>
        <v>0.12423834033290342</v>
      </c>
      <c r="F39">
        <f t="shared" si="2"/>
        <v>4.3790858729760851E-2</v>
      </c>
      <c r="G39">
        <f t="shared" si="3"/>
        <v>1.2894736842105263</v>
      </c>
      <c r="H39">
        <f t="shared" si="4"/>
        <v>0.77551020408163263</v>
      </c>
    </row>
    <row r="40" spans="1:8" x14ac:dyDescent="0.35">
      <c r="A40">
        <v>39</v>
      </c>
      <c r="B40" t="s">
        <v>240</v>
      </c>
      <c r="C40">
        <v>13.09</v>
      </c>
      <c r="D40">
        <f t="shared" si="0"/>
        <v>1.1169396465507557</v>
      </c>
      <c r="E40">
        <f t="shared" si="1"/>
        <v>0.13467471392824057</v>
      </c>
      <c r="F40">
        <f t="shared" si="2"/>
        <v>4.9422998726040834E-2</v>
      </c>
      <c r="G40">
        <f t="shared" si="3"/>
        <v>1.2564102564102564</v>
      </c>
      <c r="H40">
        <f t="shared" si="4"/>
        <v>0.79591836734693877</v>
      </c>
    </row>
    <row r="41" spans="1:8" x14ac:dyDescent="0.35">
      <c r="A41">
        <v>40</v>
      </c>
      <c r="B41" t="s">
        <v>153</v>
      </c>
      <c r="C41">
        <v>14.53</v>
      </c>
      <c r="D41">
        <f t="shared" si="0"/>
        <v>1.1622656142980214</v>
      </c>
      <c r="E41">
        <f t="shared" si="1"/>
        <v>0.16999665317317469</v>
      </c>
      <c r="F41">
        <f t="shared" si="2"/>
        <v>7.0090725747611188E-2</v>
      </c>
      <c r="G41">
        <f t="shared" si="3"/>
        <v>1.2250000000000001</v>
      </c>
      <c r="H41">
        <f t="shared" si="4"/>
        <v>0.81632653061224481</v>
      </c>
    </row>
    <row r="42" spans="1:8" x14ac:dyDescent="0.35">
      <c r="A42">
        <v>41</v>
      </c>
      <c r="B42" t="s">
        <v>94</v>
      </c>
      <c r="C42">
        <v>15.74</v>
      </c>
      <c r="D42">
        <f t="shared" si="0"/>
        <v>1.1970047280230458</v>
      </c>
      <c r="E42">
        <f t="shared" si="1"/>
        <v>0.19984978425393177</v>
      </c>
      <c r="F42">
        <f t="shared" si="2"/>
        <v>8.9341970237646132E-2</v>
      </c>
      <c r="G42">
        <f t="shared" si="3"/>
        <v>1.1951219512195121</v>
      </c>
      <c r="H42">
        <f t="shared" si="4"/>
        <v>0.83673469387755106</v>
      </c>
    </row>
    <row r="43" spans="1:8" x14ac:dyDescent="0.35">
      <c r="A43">
        <v>42</v>
      </c>
      <c r="B43" t="s">
        <v>103</v>
      </c>
      <c r="C43">
        <v>16.21</v>
      </c>
      <c r="D43">
        <f t="shared" si="0"/>
        <v>1.2097830148485149</v>
      </c>
      <c r="E43">
        <f t="shared" si="1"/>
        <v>0.21143802312075166</v>
      </c>
      <c r="F43">
        <f t="shared" si="2"/>
        <v>9.7224257344506945E-2</v>
      </c>
      <c r="G43">
        <f t="shared" si="3"/>
        <v>1.1666666666666667</v>
      </c>
      <c r="H43">
        <f t="shared" si="4"/>
        <v>0.8571428571428571</v>
      </c>
    </row>
    <row r="44" spans="1:8" x14ac:dyDescent="0.35">
      <c r="A44">
        <v>43</v>
      </c>
      <c r="B44" t="s">
        <v>194</v>
      </c>
      <c r="C44">
        <v>18.190000000000001</v>
      </c>
      <c r="D44">
        <f t="shared" si="0"/>
        <v>1.2598326990634836</v>
      </c>
      <c r="E44">
        <f t="shared" si="1"/>
        <v>0.25997107643706485</v>
      </c>
      <c r="F44">
        <f t="shared" si="2"/>
        <v>0.13255238569689759</v>
      </c>
      <c r="G44">
        <f t="shared" si="3"/>
        <v>1.1395348837209303</v>
      </c>
      <c r="H44">
        <f t="shared" si="4"/>
        <v>0.87755102040816324</v>
      </c>
    </row>
    <row r="45" spans="1:8" x14ac:dyDescent="0.35">
      <c r="A45">
        <v>44</v>
      </c>
      <c r="B45" t="s">
        <v>8</v>
      </c>
      <c r="C45">
        <v>18.190000000000001</v>
      </c>
      <c r="D45">
        <f t="shared" si="0"/>
        <v>1.2598326990634836</v>
      </c>
      <c r="E45">
        <f t="shared" si="1"/>
        <v>0.25997107643706485</v>
      </c>
      <c r="F45">
        <f t="shared" si="2"/>
        <v>0.13255238569689759</v>
      </c>
      <c r="G45">
        <f t="shared" si="3"/>
        <v>1.1136363636363635</v>
      </c>
      <c r="H45">
        <f t="shared" si="4"/>
        <v>0.8979591836734695</v>
      </c>
    </row>
    <row r="46" spans="1:8" x14ac:dyDescent="0.35">
      <c r="A46">
        <v>45</v>
      </c>
      <c r="B46" t="s">
        <v>108</v>
      </c>
      <c r="C46">
        <v>19.670000000000002</v>
      </c>
      <c r="D46">
        <f t="shared" si="0"/>
        <v>1.2938043599193367</v>
      </c>
      <c r="E46">
        <f t="shared" si="1"/>
        <v>0.29576765544660011</v>
      </c>
      <c r="F46">
        <f t="shared" si="2"/>
        <v>0.16085183438204709</v>
      </c>
      <c r="G46">
        <f t="shared" si="3"/>
        <v>1.0888888888888888</v>
      </c>
      <c r="H46">
        <f t="shared" si="4"/>
        <v>0.91836734693877564</v>
      </c>
    </row>
    <row r="47" spans="1:8" x14ac:dyDescent="0.35">
      <c r="A47">
        <v>46</v>
      </c>
      <c r="B47" t="s">
        <v>122</v>
      </c>
      <c r="C47">
        <v>20.260000000000002</v>
      </c>
      <c r="D47">
        <f t="shared" si="0"/>
        <v>1.3066394410242617</v>
      </c>
      <c r="E47">
        <f t="shared" si="1"/>
        <v>0.30989299052630342</v>
      </c>
      <c r="F47">
        <f t="shared" si="2"/>
        <v>0.17251133243054917</v>
      </c>
      <c r="G47">
        <f t="shared" si="3"/>
        <v>1.0652173913043479</v>
      </c>
      <c r="H47">
        <f t="shared" si="4"/>
        <v>0.93877551020408156</v>
      </c>
    </row>
    <row r="48" spans="1:8" x14ac:dyDescent="0.35">
      <c r="A48">
        <v>47</v>
      </c>
      <c r="B48" t="s">
        <v>141</v>
      </c>
      <c r="C48">
        <v>26.51</v>
      </c>
      <c r="D48">
        <f t="shared" si="0"/>
        <v>1.4234097277330935</v>
      </c>
      <c r="E48">
        <f t="shared" si="1"/>
        <v>0.45353573401338243</v>
      </c>
      <c r="F48">
        <f t="shared" si="2"/>
        <v>0.3054339200630411</v>
      </c>
      <c r="G48">
        <f t="shared" si="3"/>
        <v>1.0425531914893618</v>
      </c>
      <c r="H48">
        <f t="shared" si="4"/>
        <v>0.95918367346938771</v>
      </c>
    </row>
    <row r="49" spans="1:8" x14ac:dyDescent="0.35">
      <c r="A49">
        <v>48</v>
      </c>
      <c r="B49" t="s">
        <v>61</v>
      </c>
      <c r="C49">
        <v>39.86</v>
      </c>
      <c r="D49">
        <f t="shared" si="0"/>
        <v>1.6005372943644689</v>
      </c>
      <c r="E49">
        <f t="shared" si="1"/>
        <v>0.72348324707046818</v>
      </c>
      <c r="F49">
        <f t="shared" si="2"/>
        <v>0.61537906643644991</v>
      </c>
      <c r="G49">
        <f t="shared" si="3"/>
        <v>1.0208333333333333</v>
      </c>
      <c r="H49">
        <f t="shared" si="4"/>
        <v>0.97959183673469397</v>
      </c>
    </row>
    <row r="52" spans="1:8" x14ac:dyDescent="0.35">
      <c r="B52" t="s">
        <v>269</v>
      </c>
      <c r="C52" t="s">
        <v>277</v>
      </c>
      <c r="D52" t="s">
        <v>270</v>
      </c>
      <c r="E52" t="s">
        <v>271</v>
      </c>
      <c r="F52" t="s">
        <v>272</v>
      </c>
      <c r="G52" t="s">
        <v>273</v>
      </c>
      <c r="H52" s="1" t="s">
        <v>274</v>
      </c>
    </row>
    <row r="53" spans="1:8" x14ac:dyDescent="0.35">
      <c r="B53">
        <v>2</v>
      </c>
      <c r="C53">
        <v>0</v>
      </c>
      <c r="D53">
        <v>1.7000000000000001E-2</v>
      </c>
      <c r="E53">
        <f>(C53-D53)/($K$9-$K$10)</f>
        <v>-0.17</v>
      </c>
      <c r="F53" s="2">
        <f>C53+(E53*($K$8-$K$9))</f>
        <v>1.5282963383000789E-2</v>
      </c>
      <c r="G53" s="2">
        <f t="shared" ref="G53:G59" si="5">$K$3+(F53*$K$7)</f>
        <v>0.75616828308434858</v>
      </c>
      <c r="H53" s="3">
        <f t="shared" ref="H53:H59" si="6">10^G53</f>
        <v>5.7038524583251569</v>
      </c>
    </row>
    <row r="54" spans="1:8" x14ac:dyDescent="0.35">
      <c r="B54">
        <v>5</v>
      </c>
      <c r="C54">
        <v>0.84199999999999997</v>
      </c>
      <c r="D54">
        <v>0.84599999999999997</v>
      </c>
      <c r="E54">
        <f t="shared" ref="E54:E59" si="7">(C54-D54)/($K$9-$K$10)</f>
        <v>-4.0000000000000036E-2</v>
      </c>
      <c r="F54" s="2">
        <f t="shared" ref="F54:F59" si="8">C54+(E54*($K$8-$K$9))</f>
        <v>0.84559599138423547</v>
      </c>
      <c r="G54" s="2">
        <f t="shared" si="5"/>
        <v>1.0935084219306286</v>
      </c>
      <c r="H54" s="3">
        <f t="shared" si="6"/>
        <v>12.402476760314533</v>
      </c>
    </row>
    <row r="55" spans="1:8" x14ac:dyDescent="0.35">
      <c r="B55">
        <v>10</v>
      </c>
      <c r="C55">
        <v>1.282</v>
      </c>
      <c r="D55">
        <v>1.27</v>
      </c>
      <c r="E55">
        <f t="shared" si="7"/>
        <v>0.12000000000000011</v>
      </c>
      <c r="F55" s="2">
        <f t="shared" si="8"/>
        <v>1.2712120258472936</v>
      </c>
      <c r="G55" s="2">
        <f t="shared" si="5"/>
        <v>1.2664279924046662</v>
      </c>
      <c r="H55" s="3">
        <f t="shared" si="6"/>
        <v>18.468345576756125</v>
      </c>
    </row>
    <row r="56" spans="1:8" x14ac:dyDescent="0.35">
      <c r="B56">
        <v>25</v>
      </c>
      <c r="C56">
        <v>1.7509999999999999</v>
      </c>
      <c r="D56">
        <v>1.716</v>
      </c>
      <c r="E56">
        <f t="shared" si="7"/>
        <v>0.3499999999999992</v>
      </c>
      <c r="F56" s="2">
        <f t="shared" si="8"/>
        <v>1.7195350753879395</v>
      </c>
      <c r="G56" s="2">
        <f t="shared" si="5"/>
        <v>1.4485729843290907</v>
      </c>
      <c r="H56" s="3">
        <f t="shared" si="6"/>
        <v>28.091374160284527</v>
      </c>
    </row>
    <row r="57" spans="1:8" x14ac:dyDescent="0.35">
      <c r="B57">
        <v>50</v>
      </c>
      <c r="C57">
        <v>2.0539999999999998</v>
      </c>
      <c r="D57">
        <v>2</v>
      </c>
      <c r="E57">
        <f t="shared" si="7"/>
        <v>0.53999999999999826</v>
      </c>
      <c r="F57" s="2">
        <f t="shared" si="8"/>
        <v>2.005454116312821</v>
      </c>
      <c r="G57" s="2">
        <f t="shared" si="5"/>
        <v>1.5647363657426978</v>
      </c>
      <c r="H57" s="3">
        <f t="shared" si="6"/>
        <v>36.705941299390908</v>
      </c>
    </row>
    <row r="58" spans="1:8" x14ac:dyDescent="0.35">
      <c r="B58">
        <v>100</v>
      </c>
      <c r="C58">
        <v>2.3260000000000001</v>
      </c>
      <c r="D58">
        <v>2.2519999999999998</v>
      </c>
      <c r="E58">
        <f t="shared" si="7"/>
        <v>0.74000000000000288</v>
      </c>
      <c r="F58" s="2">
        <f t="shared" si="8"/>
        <v>2.2594741593916434</v>
      </c>
      <c r="G58" s="2">
        <f t="shared" si="5"/>
        <v>1.6679398007270043</v>
      </c>
      <c r="H58" s="3">
        <f t="shared" si="6"/>
        <v>46.552156126875708</v>
      </c>
    </row>
    <row r="59" spans="1:8" x14ac:dyDescent="0.35">
      <c r="B59">
        <v>200</v>
      </c>
      <c r="C59">
        <v>2.5760000000000001</v>
      </c>
      <c r="D59">
        <v>2.4820000000000002</v>
      </c>
      <c r="E59">
        <f t="shared" si="7"/>
        <v>0.93999999999999861</v>
      </c>
      <c r="F59" s="2">
        <f t="shared" si="8"/>
        <v>2.4914942024704665</v>
      </c>
      <c r="G59" s="2">
        <f t="shared" si="5"/>
        <v>1.7622050608250475</v>
      </c>
      <c r="H59" s="3">
        <f t="shared" si="6"/>
        <v>57.836907146760559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2019-04-16T11:43:20Z</dcterms:modified>
</cp:coreProperties>
</file>