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alverzin\"/>
    </mc:Choice>
  </mc:AlternateContent>
  <xr:revisionPtr revIDLastSave="0" documentId="13_ncr:1_{1DFDD544-A164-4BEB-A00D-D842BE2AE193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3" l="1"/>
  <c r="E37" i="3"/>
  <c r="E36" i="3"/>
  <c r="E35" i="3"/>
  <c r="E34" i="3"/>
  <c r="E33" i="3"/>
  <c r="E32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8" i="3" s="1"/>
  <c r="K2" i="3"/>
  <c r="D2" i="3"/>
  <c r="K1" i="3"/>
  <c r="G25" i="3" s="1"/>
  <c r="H25" i="3" s="1"/>
  <c r="E38" i="2"/>
  <c r="E37" i="2"/>
  <c r="E36" i="2"/>
  <c r="E35" i="2"/>
  <c r="E34" i="2"/>
  <c r="E33" i="2"/>
  <c r="E32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5" i="2" s="1"/>
  <c r="H25" i="2" s="1"/>
  <c r="I8" i="1"/>
  <c r="I11" i="1"/>
  <c r="I7" i="1"/>
  <c r="I6" i="1"/>
  <c r="I17" i="1"/>
  <c r="I10" i="1"/>
  <c r="I18" i="1"/>
  <c r="I27" i="1"/>
  <c r="I9" i="1"/>
  <c r="I23" i="1"/>
  <c r="I4" i="1"/>
  <c r="I12" i="1"/>
  <c r="I19" i="1"/>
  <c r="I20" i="1"/>
  <c r="I14" i="1"/>
  <c r="I15" i="1"/>
  <c r="I13" i="1"/>
  <c r="I28" i="1"/>
  <c r="I16" i="1"/>
  <c r="I22" i="1"/>
  <c r="I21" i="1"/>
  <c r="I25" i="1"/>
  <c r="I24" i="1"/>
  <c r="I3" i="1"/>
  <c r="I26" i="1"/>
  <c r="I5" i="1"/>
  <c r="H8" i="1"/>
  <c r="H11" i="1"/>
  <c r="H7" i="1"/>
  <c r="H6" i="1"/>
  <c r="H17" i="1"/>
  <c r="H10" i="1"/>
  <c r="H18" i="1"/>
  <c r="H27" i="1"/>
  <c r="H9" i="1"/>
  <c r="H23" i="1"/>
  <c r="H4" i="1"/>
  <c r="H12" i="1"/>
  <c r="H19" i="1"/>
  <c r="H20" i="1"/>
  <c r="H14" i="1"/>
  <c r="H15" i="1"/>
  <c r="H13" i="1"/>
  <c r="H28" i="1"/>
  <c r="H16" i="1"/>
  <c r="H22" i="1"/>
  <c r="H21" i="1"/>
  <c r="H25" i="1"/>
  <c r="H24" i="1"/>
  <c r="H3" i="1"/>
  <c r="H26" i="1"/>
  <c r="H5" i="1"/>
  <c r="I29" i="1"/>
  <c r="H29" i="1"/>
  <c r="G18" i="3" l="1"/>
  <c r="H18" i="3" s="1"/>
  <c r="G22" i="3"/>
  <c r="H22" i="3" s="1"/>
  <c r="G10" i="3"/>
  <c r="H10" i="3" s="1"/>
  <c r="G26" i="3"/>
  <c r="H26" i="3" s="1"/>
  <c r="G14" i="3"/>
  <c r="H14" i="3" s="1"/>
  <c r="F33" i="3"/>
  <c r="F37" i="3"/>
  <c r="F35" i="3"/>
  <c r="F32" i="3"/>
  <c r="F36" i="3"/>
  <c r="F34" i="3"/>
  <c r="F38" i="3"/>
  <c r="K7" i="3"/>
  <c r="G11" i="3"/>
  <c r="H11" i="3" s="1"/>
  <c r="G19" i="3"/>
  <c r="H19" i="3" s="1"/>
  <c r="G23" i="3"/>
  <c r="H23" i="3" s="1"/>
  <c r="G27" i="3"/>
  <c r="H27" i="3" s="1"/>
  <c r="G12" i="3"/>
  <c r="H12" i="3" s="1"/>
  <c r="G16" i="3"/>
  <c r="H16" i="3" s="1"/>
  <c r="G20" i="3"/>
  <c r="H20" i="3" s="1"/>
  <c r="G24" i="3"/>
  <c r="H24" i="3" s="1"/>
  <c r="G28" i="3"/>
  <c r="H28" i="3" s="1"/>
  <c r="G2" i="3"/>
  <c r="H2" i="3" s="1"/>
  <c r="K3" i="3"/>
  <c r="F14" i="3" s="1"/>
  <c r="G4" i="3"/>
  <c r="H4" i="3" s="1"/>
  <c r="G6" i="3"/>
  <c r="H6" i="3" s="1"/>
  <c r="G8" i="3"/>
  <c r="H8" i="3" s="1"/>
  <c r="G15" i="3"/>
  <c r="H15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3" i="2"/>
  <c r="H3" i="2" s="1"/>
  <c r="G5" i="2"/>
  <c r="H5" i="2" s="1"/>
  <c r="G10" i="2"/>
  <c r="H10" i="2" s="1"/>
  <c r="G14" i="2"/>
  <c r="H14" i="2" s="1"/>
  <c r="G18" i="2"/>
  <c r="H18" i="2" s="1"/>
  <c r="G24" i="2"/>
  <c r="H24" i="2" s="1"/>
  <c r="G7" i="2"/>
  <c r="H7" i="2" s="1"/>
  <c r="G9" i="2"/>
  <c r="H9" i="2" s="1"/>
  <c r="G22" i="2"/>
  <c r="H22" i="2" s="1"/>
  <c r="G13" i="2"/>
  <c r="H13" i="2" s="1"/>
  <c r="G17" i="2"/>
  <c r="H17" i="2" s="1"/>
  <c r="G21" i="2"/>
  <c r="H21" i="2" s="1"/>
  <c r="G26" i="2"/>
  <c r="H26" i="2" s="1"/>
  <c r="K6" i="2"/>
  <c r="G12" i="2"/>
  <c r="H12" i="2" s="1"/>
  <c r="G16" i="2"/>
  <c r="H16" i="2" s="1"/>
  <c r="G20" i="2"/>
  <c r="H20" i="2" s="1"/>
  <c r="K7" i="2"/>
  <c r="K3" i="2"/>
  <c r="E16" i="2" s="1"/>
  <c r="K8" i="2"/>
  <c r="F35" i="2" s="1"/>
  <c r="F28" i="2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28" i="2"/>
  <c r="H28" i="2" s="1"/>
  <c r="E3" i="3" l="1"/>
  <c r="F18" i="3"/>
  <c r="F26" i="3"/>
  <c r="E9" i="3"/>
  <c r="E23" i="3"/>
  <c r="F3" i="3"/>
  <c r="E10" i="3"/>
  <c r="E11" i="3"/>
  <c r="E19" i="3"/>
  <c r="E5" i="3"/>
  <c r="F17" i="3"/>
  <c r="F25" i="3"/>
  <c r="E25" i="3"/>
  <c r="E18" i="3"/>
  <c r="F5" i="3"/>
  <c r="E21" i="3"/>
  <c r="E22" i="3"/>
  <c r="E14" i="3"/>
  <c r="F9" i="3"/>
  <c r="E17" i="3"/>
  <c r="E13" i="3"/>
  <c r="F22" i="3"/>
  <c r="E27" i="3"/>
  <c r="E8" i="3"/>
  <c r="E6" i="3"/>
  <c r="E4" i="3"/>
  <c r="E2" i="3"/>
  <c r="F20" i="3"/>
  <c r="F12" i="3"/>
  <c r="E28" i="3"/>
  <c r="F27" i="3"/>
  <c r="F23" i="3"/>
  <c r="F11" i="3"/>
  <c r="F6" i="3"/>
  <c r="F4" i="3"/>
  <c r="F2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F28" i="3"/>
  <c r="F24" i="3"/>
  <c r="F16" i="3"/>
  <c r="E24" i="3"/>
  <c r="E20" i="3"/>
  <c r="F19" i="3"/>
  <c r="E16" i="3"/>
  <c r="F15" i="3"/>
  <c r="E12" i="3"/>
  <c r="F8" i="3"/>
  <c r="E26" i="3"/>
  <c r="F13" i="3"/>
  <c r="F7" i="3"/>
  <c r="F21" i="3"/>
  <c r="F10" i="3"/>
  <c r="E15" i="3"/>
  <c r="E7" i="3"/>
  <c r="E21" i="2"/>
  <c r="F13" i="2"/>
  <c r="F9" i="2"/>
  <c r="F12" i="2"/>
  <c r="E25" i="2"/>
  <c r="E9" i="2"/>
  <c r="F2" i="2"/>
  <c r="F16" i="2"/>
  <c r="F34" i="2"/>
  <c r="G34" i="2" s="1"/>
  <c r="H34" i="2" s="1"/>
  <c r="E13" i="2"/>
  <c r="E7" i="2"/>
  <c r="F33" i="2"/>
  <c r="G33" i="2" s="1"/>
  <c r="H33" i="2" s="1"/>
  <c r="F25" i="2"/>
  <c r="F36" i="2"/>
  <c r="F21" i="2"/>
  <c r="E3" i="2"/>
  <c r="F37" i="2"/>
  <c r="G37" i="2" s="1"/>
  <c r="H37" i="2" s="1"/>
  <c r="E26" i="2"/>
  <c r="E22" i="2"/>
  <c r="E18" i="2"/>
  <c r="E14" i="2"/>
  <c r="G36" i="2"/>
  <c r="H36" i="2" s="1"/>
  <c r="G35" i="2"/>
  <c r="H35" i="2" s="1"/>
  <c r="E24" i="2"/>
  <c r="E19" i="2"/>
  <c r="F15" i="2"/>
  <c r="F14" i="2"/>
  <c r="E6" i="2"/>
  <c r="F5" i="2"/>
  <c r="F4" i="2"/>
  <c r="F27" i="2"/>
  <c r="F26" i="2"/>
  <c r="E20" i="2"/>
  <c r="E15" i="2"/>
  <c r="F10" i="2"/>
  <c r="E4" i="2"/>
  <c r="F3" i="2"/>
  <c r="E28" i="2"/>
  <c r="E23" i="2"/>
  <c r="F18" i="2"/>
  <c r="E8" i="2"/>
  <c r="F7" i="2"/>
  <c r="E27" i="2"/>
  <c r="F23" i="2"/>
  <c r="F22" i="2"/>
  <c r="E10" i="2"/>
  <c r="F19" i="2"/>
  <c r="E12" i="2"/>
  <c r="F6" i="2"/>
  <c r="F24" i="2"/>
  <c r="F32" i="2"/>
  <c r="G32" i="2" s="1"/>
  <c r="H32" i="2" s="1"/>
  <c r="F20" i="2"/>
  <c r="E2" i="2"/>
  <c r="E17" i="2"/>
  <c r="F11" i="2"/>
  <c r="F38" i="2"/>
  <c r="G38" i="2" s="1"/>
  <c r="H38" i="2" s="1"/>
  <c r="E5" i="2"/>
  <c r="E11" i="2"/>
  <c r="F17" i="2"/>
  <c r="F8" i="2"/>
  <c r="K5" i="3" l="1"/>
  <c r="K4" i="3"/>
  <c r="K5" i="2"/>
  <c r="K4" i="2"/>
</calcChain>
</file>

<file path=xl/sharedStrings.xml><?xml version="1.0" encoding="utf-8"?>
<sst xmlns="http://schemas.openxmlformats.org/spreadsheetml/2006/main" count="303" uniqueCount="191">
  <si>
    <t>Dalverzin</t>
  </si>
  <si>
    <t>start_date</t>
  </si>
  <si>
    <t>end_date</t>
  </si>
  <si>
    <t>duration</t>
  </si>
  <si>
    <t>peak</t>
  </si>
  <si>
    <t>sum</t>
  </si>
  <si>
    <t>average</t>
  </si>
  <si>
    <t>median</t>
  </si>
  <si>
    <t>05/01/1929</t>
  </si>
  <si>
    <t>01/01/1932</t>
  </si>
  <si>
    <t>32</t>
  </si>
  <si>
    <t>-1.82</t>
  </si>
  <si>
    <t>-33.68</t>
  </si>
  <si>
    <t>-1.05</t>
  </si>
  <si>
    <t>-1.1</t>
  </si>
  <si>
    <t>09/01/1933</t>
  </si>
  <si>
    <t>12/01/1933</t>
  </si>
  <si>
    <t>3</t>
  </si>
  <si>
    <t>-1.95</t>
  </si>
  <si>
    <t>-4.55</t>
  </si>
  <si>
    <t>-1.52</t>
  </si>
  <si>
    <t>-1.43</t>
  </si>
  <si>
    <t>11/01/1936</t>
  </si>
  <si>
    <t>05/01/1937</t>
  </si>
  <si>
    <t>6</t>
  </si>
  <si>
    <t>-1.41</t>
  </si>
  <si>
    <t>-5.91</t>
  </si>
  <si>
    <t>-0.99</t>
  </si>
  <si>
    <t>-0.98</t>
  </si>
  <si>
    <t>04/01/1940</t>
  </si>
  <si>
    <t>10/01/1940</t>
  </si>
  <si>
    <t>-1.27</t>
  </si>
  <si>
    <t>-4.13</t>
  </si>
  <si>
    <t>-0.69</t>
  </si>
  <si>
    <t>-0.56</t>
  </si>
  <si>
    <t>10/01/1941</t>
  </si>
  <si>
    <t>01/01/1942</t>
  </si>
  <si>
    <t>-1.45</t>
  </si>
  <si>
    <t>-3.4</t>
  </si>
  <si>
    <t>-1.13</t>
  </si>
  <si>
    <t>-1.33</t>
  </si>
  <si>
    <t>05/01/1944</t>
  </si>
  <si>
    <t>11/01/1944</t>
  </si>
  <si>
    <t>-2.29</t>
  </si>
  <si>
    <t>-8.87</t>
  </si>
  <si>
    <t>-1.48</t>
  </si>
  <si>
    <t>-1.67</t>
  </si>
  <si>
    <t>08/01/1946</t>
  </si>
  <si>
    <t>05/01/1947</t>
  </si>
  <si>
    <t>9</t>
  </si>
  <si>
    <t>-1.47</t>
  </si>
  <si>
    <t>-5.63</t>
  </si>
  <si>
    <t>-0.63</t>
  </si>
  <si>
    <t>-0.51</t>
  </si>
  <si>
    <t>10/01/1948</t>
  </si>
  <si>
    <t>05/01/1949</t>
  </si>
  <si>
    <t>7</t>
  </si>
  <si>
    <t>-2.27</t>
  </si>
  <si>
    <t>-9.23</t>
  </si>
  <si>
    <t>-1.32</t>
  </si>
  <si>
    <t>-1.24</t>
  </si>
  <si>
    <t>02/01/1950</t>
  </si>
  <si>
    <t>10/01/1951</t>
  </si>
  <si>
    <t>20</t>
  </si>
  <si>
    <t>-2.28</t>
  </si>
  <si>
    <t>-22.68</t>
  </si>
  <si>
    <t>01/01/1955</t>
  </si>
  <si>
    <t>07/01/1955</t>
  </si>
  <si>
    <t>-1.84</t>
  </si>
  <si>
    <t>-5.36</t>
  </si>
  <si>
    <t>-0.89</t>
  </si>
  <si>
    <t>-0.61</t>
  </si>
  <si>
    <t>11/01/1956</t>
  </si>
  <si>
    <t>10/01/1957</t>
  </si>
  <si>
    <t>11</t>
  </si>
  <si>
    <t>-13.53</t>
  </si>
  <si>
    <t>-1.23</t>
  </si>
  <si>
    <t>-1.25</t>
  </si>
  <si>
    <t>10/01/1959</t>
  </si>
  <si>
    <t>12/01/1959</t>
  </si>
  <si>
    <t>2</t>
  </si>
  <si>
    <t>-1.51</t>
  </si>
  <si>
    <t>-0.75</t>
  </si>
  <si>
    <t>03/01/1961</t>
  </si>
  <si>
    <t>11/01/1961</t>
  </si>
  <si>
    <t>8</t>
  </si>
  <si>
    <t>-1.21</t>
  </si>
  <si>
    <t>-6.21</t>
  </si>
  <si>
    <t>-0.78</t>
  </si>
  <si>
    <t>-0.95</t>
  </si>
  <si>
    <t>03/01/1962</t>
  </si>
  <si>
    <t>10/01/1962</t>
  </si>
  <si>
    <t>-1.75</t>
  </si>
  <si>
    <t>-9.39</t>
  </si>
  <si>
    <t>-1.34</t>
  </si>
  <si>
    <t>-1.39</t>
  </si>
  <si>
    <t>11/01/1964</t>
  </si>
  <si>
    <t>10/01/1965</t>
  </si>
  <si>
    <t>-1.76</t>
  </si>
  <si>
    <t>-9.77</t>
  </si>
  <si>
    <t>-0.82</t>
  </si>
  <si>
    <t>12/01/1966</t>
  </si>
  <si>
    <t>09/01/1967</t>
  </si>
  <si>
    <t>-7.36</t>
  </si>
  <si>
    <t>-0.79</t>
  </si>
  <si>
    <t>06/01/1971</t>
  </si>
  <si>
    <t>01/01/1972</t>
  </si>
  <si>
    <t>-7.54</t>
  </si>
  <si>
    <t>-1.08</t>
  </si>
  <si>
    <t>12/01/1973</t>
  </si>
  <si>
    <t>09/01/1974</t>
  </si>
  <si>
    <t>-1.71</t>
  </si>
  <si>
    <t>-6.29</t>
  </si>
  <si>
    <t>-0.7</t>
  </si>
  <si>
    <t>-0.4</t>
  </si>
  <si>
    <t>10/01/1974</t>
  </si>
  <si>
    <t>01/01/1976</t>
  </si>
  <si>
    <t>15</t>
  </si>
  <si>
    <t>-3.44</t>
  </si>
  <si>
    <t>-25.33</t>
  </si>
  <si>
    <t>-1.69</t>
  </si>
  <si>
    <t>04/01/1977</t>
  </si>
  <si>
    <t>10/01/1977</t>
  </si>
  <si>
    <t>-1.66</t>
  </si>
  <si>
    <t>-7.78</t>
  </si>
  <si>
    <t>-1.3</t>
  </si>
  <si>
    <t>12/01/1979</t>
  </si>
  <si>
    <t>02/01/1981</t>
  </si>
  <si>
    <t>14</t>
  </si>
  <si>
    <t>-1.93</t>
  </si>
  <si>
    <t>-10.66</t>
  </si>
  <si>
    <t>-0.76</t>
  </si>
  <si>
    <t>-0.6</t>
  </si>
  <si>
    <t>01/01/1982</t>
  </si>
  <si>
    <t>10/01/1982</t>
  </si>
  <si>
    <t>-9.78</t>
  </si>
  <si>
    <t>-1.09</t>
  </si>
  <si>
    <t>-1.18</t>
  </si>
  <si>
    <t>01/01/1986</t>
  </si>
  <si>
    <t>12/01/1986</t>
  </si>
  <si>
    <t>-2.54</t>
  </si>
  <si>
    <t>-17.77</t>
  </si>
  <si>
    <t>-1.62</t>
  </si>
  <si>
    <t>-1.81</t>
  </si>
  <si>
    <t>11/01/1988</t>
  </si>
  <si>
    <t>01/01/1990</t>
  </si>
  <si>
    <t>-1.57</t>
  </si>
  <si>
    <t>-15.76</t>
  </si>
  <si>
    <t>-1.11</t>
  </si>
  <si>
    <t>10/01/1994</t>
  </si>
  <si>
    <t>12/01/1994</t>
  </si>
  <si>
    <t>-0.62</t>
  </si>
  <si>
    <t>05/01/1995</t>
  </si>
  <si>
    <t>05/01/1997</t>
  </si>
  <si>
    <t>24</t>
  </si>
  <si>
    <t>-2.32</t>
  </si>
  <si>
    <t>-22.19</t>
  </si>
  <si>
    <t>-0.92</t>
  </si>
  <si>
    <t>-0.71</t>
  </si>
  <si>
    <t>12/01/1997</t>
  </si>
  <si>
    <t>02/01/1998</t>
  </si>
  <si>
    <t>-1.12</t>
  </si>
  <si>
    <t>-2.11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</si>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</sst>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I29" sqref="I3:I2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163</v>
      </c>
    </row>
    <row r="3" spans="1:9" x14ac:dyDescent="0.35">
      <c r="A3" t="s">
        <v>149</v>
      </c>
      <c r="B3" t="s">
        <v>150</v>
      </c>
      <c r="C3" t="s">
        <v>80</v>
      </c>
      <c r="D3" t="s">
        <v>13</v>
      </c>
      <c r="E3" t="s">
        <v>76</v>
      </c>
      <c r="F3" t="s">
        <v>151</v>
      </c>
      <c r="G3" t="s">
        <v>151</v>
      </c>
      <c r="H3">
        <f>C3*1</f>
        <v>2</v>
      </c>
      <c r="I3">
        <f>E3*-1</f>
        <v>1.23</v>
      </c>
    </row>
    <row r="4" spans="1:9" x14ac:dyDescent="0.35">
      <c r="A4" t="s">
        <v>78</v>
      </c>
      <c r="B4" t="s">
        <v>79</v>
      </c>
      <c r="C4" t="s">
        <v>80</v>
      </c>
      <c r="D4" t="s">
        <v>25</v>
      </c>
      <c r="E4" t="s">
        <v>81</v>
      </c>
      <c r="F4" t="s">
        <v>82</v>
      </c>
      <c r="G4" t="s">
        <v>82</v>
      </c>
      <c r="H4">
        <f>C4*1</f>
        <v>2</v>
      </c>
      <c r="I4">
        <f>E4*-1</f>
        <v>1.51</v>
      </c>
    </row>
    <row r="5" spans="1:9" x14ac:dyDescent="0.35">
      <c r="A5" t="s">
        <v>159</v>
      </c>
      <c r="B5" t="s">
        <v>160</v>
      </c>
      <c r="C5" t="s">
        <v>80</v>
      </c>
      <c r="D5" t="s">
        <v>161</v>
      </c>
      <c r="E5" t="s">
        <v>162</v>
      </c>
      <c r="F5" t="s">
        <v>13</v>
      </c>
      <c r="G5" t="s">
        <v>13</v>
      </c>
      <c r="H5">
        <f>C5*1</f>
        <v>2</v>
      </c>
      <c r="I5">
        <f>E5*-1</f>
        <v>2.11</v>
      </c>
    </row>
    <row r="6" spans="1:9" x14ac:dyDescent="0.35">
      <c r="A6" t="s">
        <v>35</v>
      </c>
      <c r="B6" t="s">
        <v>36</v>
      </c>
      <c r="C6" t="s">
        <v>17</v>
      </c>
      <c r="D6" t="s">
        <v>37</v>
      </c>
      <c r="E6" t="s">
        <v>38</v>
      </c>
      <c r="F6" t="s">
        <v>39</v>
      </c>
      <c r="G6" t="s">
        <v>40</v>
      </c>
      <c r="H6">
        <f>C6*1</f>
        <v>3</v>
      </c>
      <c r="I6">
        <f>E6*-1</f>
        <v>3.4</v>
      </c>
    </row>
    <row r="7" spans="1:9" x14ac:dyDescent="0.35">
      <c r="A7" t="s">
        <v>29</v>
      </c>
      <c r="B7" t="s">
        <v>30</v>
      </c>
      <c r="C7" t="s">
        <v>24</v>
      </c>
      <c r="D7" t="s">
        <v>31</v>
      </c>
      <c r="E7" t="s">
        <v>32</v>
      </c>
      <c r="F7" t="s">
        <v>33</v>
      </c>
      <c r="G7" t="s">
        <v>34</v>
      </c>
      <c r="H7">
        <f>C7*1</f>
        <v>6</v>
      </c>
      <c r="I7">
        <f>E7*-1</f>
        <v>4.13</v>
      </c>
    </row>
    <row r="8" spans="1:9" x14ac:dyDescent="0.35">
      <c r="A8" t="s">
        <v>15</v>
      </c>
      <c r="B8" t="s">
        <v>16</v>
      </c>
      <c r="C8" t="s">
        <v>17</v>
      </c>
      <c r="D8" t="s">
        <v>18</v>
      </c>
      <c r="E8" t="s">
        <v>19</v>
      </c>
      <c r="F8" t="s">
        <v>20</v>
      </c>
      <c r="G8" t="s">
        <v>21</v>
      </c>
      <c r="H8">
        <f>C8*1</f>
        <v>3</v>
      </c>
      <c r="I8">
        <f>E8*-1</f>
        <v>4.55</v>
      </c>
    </row>
    <row r="9" spans="1:9" x14ac:dyDescent="0.35">
      <c r="A9" t="s">
        <v>66</v>
      </c>
      <c r="B9" t="s">
        <v>67</v>
      </c>
      <c r="C9" t="s">
        <v>24</v>
      </c>
      <c r="D9" t="s">
        <v>68</v>
      </c>
      <c r="E9" t="s">
        <v>69</v>
      </c>
      <c r="F9" t="s">
        <v>70</v>
      </c>
      <c r="G9" t="s">
        <v>71</v>
      </c>
      <c r="H9">
        <f>C9*1</f>
        <v>6</v>
      </c>
      <c r="I9">
        <f>E9*-1</f>
        <v>5.36</v>
      </c>
    </row>
    <row r="10" spans="1:9" x14ac:dyDescent="0.35">
      <c r="A10" t="s">
        <v>47</v>
      </c>
      <c r="B10" t="s">
        <v>48</v>
      </c>
      <c r="C10" t="s">
        <v>49</v>
      </c>
      <c r="D10" t="s">
        <v>50</v>
      </c>
      <c r="E10" t="s">
        <v>51</v>
      </c>
      <c r="F10" t="s">
        <v>52</v>
      </c>
      <c r="G10" t="s">
        <v>53</v>
      </c>
      <c r="H10">
        <f>C10*1</f>
        <v>9</v>
      </c>
      <c r="I10">
        <f>E10*-1</f>
        <v>5.63</v>
      </c>
    </row>
    <row r="11" spans="1:9" x14ac:dyDescent="0.35">
      <c r="A11" t="s">
        <v>22</v>
      </c>
      <c r="B11" t="s">
        <v>23</v>
      </c>
      <c r="C11" t="s">
        <v>24</v>
      </c>
      <c r="D11" t="s">
        <v>25</v>
      </c>
      <c r="E11" t="s">
        <v>26</v>
      </c>
      <c r="F11" t="s">
        <v>27</v>
      </c>
      <c r="G11" t="s">
        <v>28</v>
      </c>
      <c r="H11">
        <f>C11*1</f>
        <v>6</v>
      </c>
      <c r="I11">
        <f>E11*-1</f>
        <v>5.91</v>
      </c>
    </row>
    <row r="12" spans="1:9" x14ac:dyDescent="0.35">
      <c r="A12" t="s">
        <v>83</v>
      </c>
      <c r="B12" t="s">
        <v>84</v>
      </c>
      <c r="C12" t="s">
        <v>85</v>
      </c>
      <c r="D12" t="s">
        <v>86</v>
      </c>
      <c r="E12" t="s">
        <v>87</v>
      </c>
      <c r="F12" t="s">
        <v>88</v>
      </c>
      <c r="G12" t="s">
        <v>89</v>
      </c>
      <c r="H12">
        <f>C12*1</f>
        <v>8</v>
      </c>
      <c r="I12">
        <f>E12*-1</f>
        <v>6.21</v>
      </c>
    </row>
    <row r="13" spans="1:9" x14ac:dyDescent="0.35">
      <c r="A13" t="s">
        <v>109</v>
      </c>
      <c r="B13" t="s">
        <v>110</v>
      </c>
      <c r="C13" t="s">
        <v>49</v>
      </c>
      <c r="D13" t="s">
        <v>111</v>
      </c>
      <c r="E13" t="s">
        <v>112</v>
      </c>
      <c r="F13" t="s">
        <v>113</v>
      </c>
      <c r="G13" t="s">
        <v>114</v>
      </c>
      <c r="H13">
        <f>C13*1</f>
        <v>9</v>
      </c>
      <c r="I13">
        <f>E13*-1</f>
        <v>6.29</v>
      </c>
    </row>
    <row r="14" spans="1:9" x14ac:dyDescent="0.35">
      <c r="A14" t="s">
        <v>101</v>
      </c>
      <c r="B14" t="s">
        <v>102</v>
      </c>
      <c r="C14" t="s">
        <v>49</v>
      </c>
      <c r="D14" t="s">
        <v>20</v>
      </c>
      <c r="E14" t="s">
        <v>103</v>
      </c>
      <c r="F14" t="s">
        <v>100</v>
      </c>
      <c r="G14" t="s">
        <v>104</v>
      </c>
      <c r="H14">
        <f>C14*1</f>
        <v>9</v>
      </c>
      <c r="I14">
        <f>E14*-1</f>
        <v>7.36</v>
      </c>
    </row>
    <row r="15" spans="1:9" x14ac:dyDescent="0.35">
      <c r="A15" t="s">
        <v>105</v>
      </c>
      <c r="B15" t="s">
        <v>106</v>
      </c>
      <c r="C15" t="s">
        <v>56</v>
      </c>
      <c r="D15" t="s">
        <v>45</v>
      </c>
      <c r="E15" t="s">
        <v>107</v>
      </c>
      <c r="F15" t="s">
        <v>108</v>
      </c>
      <c r="G15" t="s">
        <v>108</v>
      </c>
      <c r="H15">
        <f>C15*1</f>
        <v>7</v>
      </c>
      <c r="I15">
        <f>E15*-1</f>
        <v>7.54</v>
      </c>
    </row>
    <row r="16" spans="1:9" x14ac:dyDescent="0.35">
      <c r="A16" t="s">
        <v>121</v>
      </c>
      <c r="B16" t="s">
        <v>122</v>
      </c>
      <c r="C16" t="s">
        <v>24</v>
      </c>
      <c r="D16" t="s">
        <v>123</v>
      </c>
      <c r="E16" t="s">
        <v>124</v>
      </c>
      <c r="F16" t="s">
        <v>125</v>
      </c>
      <c r="G16" t="s">
        <v>31</v>
      </c>
      <c r="H16">
        <f>C16*1</f>
        <v>6</v>
      </c>
      <c r="I16">
        <f>E16*-1</f>
        <v>7.78</v>
      </c>
    </row>
    <row r="17" spans="1:9" x14ac:dyDescent="0.35">
      <c r="A17" t="s">
        <v>41</v>
      </c>
      <c r="B17" t="s">
        <v>42</v>
      </c>
      <c r="C17" t="s">
        <v>24</v>
      </c>
      <c r="D17" t="s">
        <v>43</v>
      </c>
      <c r="E17" t="s">
        <v>44</v>
      </c>
      <c r="F17" t="s">
        <v>45</v>
      </c>
      <c r="G17" t="s">
        <v>46</v>
      </c>
      <c r="H17">
        <f>C17*1</f>
        <v>6</v>
      </c>
      <c r="I17">
        <f>E17*-1</f>
        <v>8.8699999999999992</v>
      </c>
    </row>
    <row r="18" spans="1:9" x14ac:dyDescent="0.35">
      <c r="A18" t="s">
        <v>54</v>
      </c>
      <c r="B18" t="s">
        <v>55</v>
      </c>
      <c r="C18" t="s">
        <v>56</v>
      </c>
      <c r="D18" t="s">
        <v>57</v>
      </c>
      <c r="E18" t="s">
        <v>58</v>
      </c>
      <c r="F18" t="s">
        <v>59</v>
      </c>
      <c r="G18" t="s">
        <v>60</v>
      </c>
      <c r="H18">
        <f>C18*1</f>
        <v>7</v>
      </c>
      <c r="I18">
        <f>E18*-1</f>
        <v>9.23</v>
      </c>
    </row>
    <row r="19" spans="1:9" x14ac:dyDescent="0.35">
      <c r="A19" t="s">
        <v>90</v>
      </c>
      <c r="B19" t="s">
        <v>91</v>
      </c>
      <c r="C19" t="s">
        <v>56</v>
      </c>
      <c r="D19" t="s">
        <v>92</v>
      </c>
      <c r="E19" t="s">
        <v>93</v>
      </c>
      <c r="F19" t="s">
        <v>94</v>
      </c>
      <c r="G19" t="s">
        <v>95</v>
      </c>
      <c r="H19">
        <f>C19*1</f>
        <v>7</v>
      </c>
      <c r="I19">
        <f>E19*-1</f>
        <v>9.39</v>
      </c>
    </row>
    <row r="20" spans="1:9" x14ac:dyDescent="0.35">
      <c r="A20" t="s">
        <v>96</v>
      </c>
      <c r="B20" t="s">
        <v>97</v>
      </c>
      <c r="C20" t="s">
        <v>74</v>
      </c>
      <c r="D20" t="s">
        <v>98</v>
      </c>
      <c r="E20" t="s">
        <v>99</v>
      </c>
      <c r="F20" t="s">
        <v>70</v>
      </c>
      <c r="G20" t="s">
        <v>100</v>
      </c>
      <c r="H20">
        <f>C20*1</f>
        <v>11</v>
      </c>
      <c r="I20">
        <f>E20*-1</f>
        <v>9.77</v>
      </c>
    </row>
    <row r="21" spans="1:9" x14ac:dyDescent="0.35">
      <c r="A21" t="s">
        <v>133</v>
      </c>
      <c r="B21" t="s">
        <v>134</v>
      </c>
      <c r="C21" t="s">
        <v>49</v>
      </c>
      <c r="D21" t="s">
        <v>111</v>
      </c>
      <c r="E21" t="s">
        <v>135</v>
      </c>
      <c r="F21" t="s">
        <v>136</v>
      </c>
      <c r="G21" t="s">
        <v>137</v>
      </c>
      <c r="H21">
        <f>C21*1</f>
        <v>9</v>
      </c>
      <c r="I21">
        <f>E21*-1</f>
        <v>9.7799999999999994</v>
      </c>
    </row>
    <row r="22" spans="1:9" x14ac:dyDescent="0.35">
      <c r="A22" t="s">
        <v>126</v>
      </c>
      <c r="B22" t="s">
        <v>127</v>
      </c>
      <c r="C22" t="s">
        <v>128</v>
      </c>
      <c r="D22" t="s">
        <v>129</v>
      </c>
      <c r="E22" t="s">
        <v>130</v>
      </c>
      <c r="F22" t="s">
        <v>131</v>
      </c>
      <c r="G22" t="s">
        <v>132</v>
      </c>
      <c r="H22">
        <f>C22*1</f>
        <v>14</v>
      </c>
      <c r="I22">
        <f>E22*-1</f>
        <v>10.66</v>
      </c>
    </row>
    <row r="23" spans="1:9" x14ac:dyDescent="0.35">
      <c r="A23" t="s">
        <v>72</v>
      </c>
      <c r="B23" t="s">
        <v>73</v>
      </c>
      <c r="C23" t="s">
        <v>74</v>
      </c>
      <c r="D23" t="s">
        <v>46</v>
      </c>
      <c r="E23" t="s">
        <v>75</v>
      </c>
      <c r="F23" t="s">
        <v>76</v>
      </c>
      <c r="G23" t="s">
        <v>77</v>
      </c>
      <c r="H23">
        <f>C23*1</f>
        <v>11</v>
      </c>
      <c r="I23">
        <f>E23*-1</f>
        <v>13.53</v>
      </c>
    </row>
    <row r="24" spans="1:9" x14ac:dyDescent="0.35">
      <c r="A24" t="s">
        <v>144</v>
      </c>
      <c r="B24" t="s">
        <v>145</v>
      </c>
      <c r="C24" t="s">
        <v>128</v>
      </c>
      <c r="D24" t="s">
        <v>146</v>
      </c>
      <c r="E24" t="s">
        <v>147</v>
      </c>
      <c r="F24" t="s">
        <v>39</v>
      </c>
      <c r="G24" t="s">
        <v>148</v>
      </c>
      <c r="H24">
        <f>C24*1</f>
        <v>14</v>
      </c>
      <c r="I24">
        <f>E24*-1</f>
        <v>15.76</v>
      </c>
    </row>
    <row r="25" spans="1:9" x14ac:dyDescent="0.35">
      <c r="A25" t="s">
        <v>138</v>
      </c>
      <c r="B25" t="s">
        <v>139</v>
      </c>
      <c r="C25" t="s">
        <v>74</v>
      </c>
      <c r="D25" t="s">
        <v>140</v>
      </c>
      <c r="E25" t="s">
        <v>141</v>
      </c>
      <c r="F25" t="s">
        <v>142</v>
      </c>
      <c r="G25" t="s">
        <v>143</v>
      </c>
      <c r="H25">
        <f>C25*1</f>
        <v>11</v>
      </c>
      <c r="I25">
        <f>E25*-1</f>
        <v>17.77</v>
      </c>
    </row>
    <row r="26" spans="1:9" x14ac:dyDescent="0.35">
      <c r="A26" t="s">
        <v>152</v>
      </c>
      <c r="B26" t="s">
        <v>153</v>
      </c>
      <c r="C26" t="s">
        <v>154</v>
      </c>
      <c r="D26" t="s">
        <v>155</v>
      </c>
      <c r="E26" t="s">
        <v>156</v>
      </c>
      <c r="F26" t="s">
        <v>157</v>
      </c>
      <c r="G26" t="s">
        <v>158</v>
      </c>
      <c r="H26">
        <f>C26*1</f>
        <v>24</v>
      </c>
      <c r="I26">
        <f>E26*-1</f>
        <v>22.19</v>
      </c>
    </row>
    <row r="27" spans="1:9" x14ac:dyDescent="0.35">
      <c r="A27" t="s">
        <v>61</v>
      </c>
      <c r="B27" t="s">
        <v>62</v>
      </c>
      <c r="C27" t="s">
        <v>63</v>
      </c>
      <c r="D27" t="s">
        <v>64</v>
      </c>
      <c r="E27" t="s">
        <v>65</v>
      </c>
      <c r="F27" t="s">
        <v>39</v>
      </c>
      <c r="G27" t="s">
        <v>27</v>
      </c>
      <c r="H27">
        <f>C27*1</f>
        <v>20</v>
      </c>
      <c r="I27">
        <f>E27*-1</f>
        <v>22.68</v>
      </c>
    </row>
    <row r="28" spans="1:9" x14ac:dyDescent="0.35">
      <c r="A28" t="s">
        <v>115</v>
      </c>
      <c r="B28" t="s">
        <v>116</v>
      </c>
      <c r="C28" t="s">
        <v>117</v>
      </c>
      <c r="D28" t="s">
        <v>118</v>
      </c>
      <c r="E28" t="s">
        <v>119</v>
      </c>
      <c r="F28" t="s">
        <v>120</v>
      </c>
      <c r="G28" t="s">
        <v>120</v>
      </c>
      <c r="H28">
        <f>C28*1</f>
        <v>15</v>
      </c>
      <c r="I28">
        <f>E28*-1</f>
        <v>25.33</v>
      </c>
    </row>
    <row r="29" spans="1:9" x14ac:dyDescent="0.35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 t="s">
        <v>13</v>
      </c>
      <c r="G29" t="s">
        <v>14</v>
      </c>
      <c r="H29">
        <f>C29*1</f>
        <v>32</v>
      </c>
      <c r="I29">
        <f>E29*-1</f>
        <v>33.68</v>
      </c>
    </row>
  </sheetData>
  <sortState xmlns:xlrd2="http://schemas.microsoft.com/office/spreadsheetml/2017/richdata2" ref="A3:I30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C594-A38E-46C4-A02C-74DF6FEBE8D6}">
  <dimension ref="A1:K38"/>
  <sheetViews>
    <sheetView topLeftCell="A22" workbookViewId="0">
      <selection activeCell="H35" sqref="H35"/>
    </sheetView>
  </sheetViews>
  <sheetFormatPr defaultRowHeight="14.5" x14ac:dyDescent="0.35"/>
  <sheetData>
    <row r="1" spans="1:11" x14ac:dyDescent="0.35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J1" t="s">
        <v>172</v>
      </c>
      <c r="K1">
        <f>COUNT(C2:C28)</f>
        <v>27</v>
      </c>
    </row>
    <row r="2" spans="1:11" x14ac:dyDescent="0.35">
      <c r="A2">
        <v>1</v>
      </c>
      <c r="B2" t="s">
        <v>78</v>
      </c>
      <c r="C2">
        <v>2</v>
      </c>
      <c r="D2">
        <f t="shared" ref="D2:D28" si="0">LOG(C2)</f>
        <v>0.3010299956639812</v>
      </c>
      <c r="E2">
        <f t="shared" ref="E2:E28" si="1">(D2-$K$3)^2</f>
        <v>0.33616587592344699</v>
      </c>
      <c r="F2">
        <f t="shared" ref="F2:F28" si="2">(D2-$K$3)^3</f>
        <v>-0.19490834749765085</v>
      </c>
      <c r="G2">
        <f t="shared" ref="G2:G28" si="3">($K$1+1)/A2</f>
        <v>28</v>
      </c>
      <c r="H2">
        <f t="shared" ref="H2:H28" si="4">1/G2</f>
        <v>3.5714285714285712E-2</v>
      </c>
      <c r="J2" t="s">
        <v>173</v>
      </c>
      <c r="K2">
        <f>AVERAGE(C2:C28)</f>
        <v>9.5925925925925934</v>
      </c>
    </row>
    <row r="3" spans="1:11" x14ac:dyDescent="0.35">
      <c r="A3">
        <v>2</v>
      </c>
      <c r="B3" t="s">
        <v>149</v>
      </c>
      <c r="C3">
        <v>2</v>
      </c>
      <c r="D3">
        <f t="shared" si="0"/>
        <v>0.3010299956639812</v>
      </c>
      <c r="E3">
        <f t="shared" si="1"/>
        <v>0.33616587592344699</v>
      </c>
      <c r="F3">
        <f t="shared" si="2"/>
        <v>-0.19490834749765085</v>
      </c>
      <c r="G3">
        <f t="shared" si="3"/>
        <v>14</v>
      </c>
      <c r="H3">
        <f t="shared" si="4"/>
        <v>7.1428571428571425E-2</v>
      </c>
      <c r="J3" t="s">
        <v>174</v>
      </c>
      <c r="K3">
        <f>AVERAGE(D2:D28)</f>
        <v>0.88082812943421585</v>
      </c>
    </row>
    <row r="4" spans="1:11" x14ac:dyDescent="0.35">
      <c r="A4">
        <v>3</v>
      </c>
      <c r="B4" t="s">
        <v>159</v>
      </c>
      <c r="C4">
        <v>2</v>
      </c>
      <c r="D4">
        <f t="shared" si="0"/>
        <v>0.3010299956639812</v>
      </c>
      <c r="E4">
        <f t="shared" si="1"/>
        <v>0.33616587592344699</v>
      </c>
      <c r="F4">
        <f t="shared" si="2"/>
        <v>-0.19490834749765085</v>
      </c>
      <c r="G4">
        <f t="shared" si="3"/>
        <v>9.3333333333333339</v>
      </c>
      <c r="H4">
        <f t="shared" si="4"/>
        <v>0.10714285714285714</v>
      </c>
      <c r="J4" t="s">
        <v>175</v>
      </c>
      <c r="K4">
        <f>SUM(E2:E28)</f>
        <v>2.534075207641147</v>
      </c>
    </row>
    <row r="5" spans="1:11" x14ac:dyDescent="0.35">
      <c r="A5">
        <v>4</v>
      </c>
      <c r="B5" t="s">
        <v>15</v>
      </c>
      <c r="C5">
        <v>3</v>
      </c>
      <c r="D5">
        <f t="shared" si="0"/>
        <v>0.47712125471966244</v>
      </c>
      <c r="E5">
        <f t="shared" si="1"/>
        <v>0.16297924069179212</v>
      </c>
      <c r="F5">
        <f t="shared" si="2"/>
        <v>-6.5795839903034364E-2</v>
      </c>
      <c r="G5">
        <f t="shared" si="3"/>
        <v>7</v>
      </c>
      <c r="H5">
        <f t="shared" si="4"/>
        <v>0.14285714285714285</v>
      </c>
      <c r="J5" t="s">
        <v>176</v>
      </c>
      <c r="K5">
        <f>SUM(F2:F28)</f>
        <v>-0.20268720469527668</v>
      </c>
    </row>
    <row r="6" spans="1:11" x14ac:dyDescent="0.35">
      <c r="A6">
        <v>5</v>
      </c>
      <c r="B6" t="s">
        <v>35</v>
      </c>
      <c r="C6">
        <v>3</v>
      </c>
      <c r="D6">
        <f t="shared" si="0"/>
        <v>0.47712125471966244</v>
      </c>
      <c r="E6">
        <f t="shared" si="1"/>
        <v>0.16297924069179212</v>
      </c>
      <c r="F6">
        <f t="shared" si="2"/>
        <v>-6.5795839903034364E-2</v>
      </c>
      <c r="G6">
        <f t="shared" si="3"/>
        <v>5.6</v>
      </c>
      <c r="H6">
        <f t="shared" si="4"/>
        <v>0.17857142857142858</v>
      </c>
      <c r="J6" t="s">
        <v>177</v>
      </c>
      <c r="K6">
        <f>VAR(D2:D28)</f>
        <v>9.7464431063120818E-2</v>
      </c>
    </row>
    <row r="7" spans="1:11" x14ac:dyDescent="0.35">
      <c r="A7">
        <v>6</v>
      </c>
      <c r="B7" t="s">
        <v>22</v>
      </c>
      <c r="C7">
        <v>6</v>
      </c>
      <c r="D7">
        <f t="shared" si="0"/>
        <v>0.77815125038364363</v>
      </c>
      <c r="E7">
        <f t="shared" si="1"/>
        <v>1.0542541491565834E-2</v>
      </c>
      <c r="F7">
        <f t="shared" si="2"/>
        <v>-1.0824752576151443E-3</v>
      </c>
      <c r="G7">
        <f t="shared" si="3"/>
        <v>4.666666666666667</v>
      </c>
      <c r="H7">
        <f t="shared" si="4"/>
        <v>0.21428571428571427</v>
      </c>
      <c r="J7" t="s">
        <v>178</v>
      </c>
      <c r="K7">
        <f>STDEV(D2:D28)</f>
        <v>0.31219293884250621</v>
      </c>
    </row>
    <row r="8" spans="1:11" x14ac:dyDescent="0.35">
      <c r="A8">
        <v>7</v>
      </c>
      <c r="B8" t="s">
        <v>29</v>
      </c>
      <c r="C8">
        <v>6</v>
      </c>
      <c r="D8">
        <f t="shared" si="0"/>
        <v>0.77815125038364363</v>
      </c>
      <c r="E8">
        <f t="shared" si="1"/>
        <v>1.0542541491565834E-2</v>
      </c>
      <c r="F8">
        <f t="shared" si="2"/>
        <v>-1.0824752576151443E-3</v>
      </c>
      <c r="G8">
        <f t="shared" si="3"/>
        <v>4</v>
      </c>
      <c r="H8">
        <f t="shared" si="4"/>
        <v>0.25</v>
      </c>
      <c r="J8" t="s">
        <v>179</v>
      </c>
      <c r="K8">
        <f>SKEW(D2:D28)</f>
        <v>-0.27669895107716286</v>
      </c>
    </row>
    <row r="9" spans="1:11" x14ac:dyDescent="0.35">
      <c r="A9">
        <v>8</v>
      </c>
      <c r="B9" t="s">
        <v>41</v>
      </c>
      <c r="C9">
        <v>6</v>
      </c>
      <c r="D9">
        <f t="shared" si="0"/>
        <v>0.77815125038364363</v>
      </c>
      <c r="E9">
        <f t="shared" si="1"/>
        <v>1.0542541491565834E-2</v>
      </c>
      <c r="F9">
        <f t="shared" si="2"/>
        <v>-1.0824752576151443E-3</v>
      </c>
      <c r="G9">
        <f t="shared" si="3"/>
        <v>3.5</v>
      </c>
      <c r="H9">
        <f t="shared" si="4"/>
        <v>0.2857142857142857</v>
      </c>
      <c r="J9" t="s">
        <v>180</v>
      </c>
      <c r="K9">
        <v>-0.2</v>
      </c>
    </row>
    <row r="10" spans="1:11" x14ac:dyDescent="0.35">
      <c r="A10">
        <v>9</v>
      </c>
      <c r="B10" t="s">
        <v>66</v>
      </c>
      <c r="C10">
        <v>6</v>
      </c>
      <c r="D10">
        <f t="shared" si="0"/>
        <v>0.77815125038364363</v>
      </c>
      <c r="E10">
        <f t="shared" si="1"/>
        <v>1.0542541491565834E-2</v>
      </c>
      <c r="F10">
        <f t="shared" si="2"/>
        <v>-1.0824752576151443E-3</v>
      </c>
      <c r="G10">
        <f t="shared" si="3"/>
        <v>3.1111111111111112</v>
      </c>
      <c r="H10">
        <f t="shared" si="4"/>
        <v>0.3214285714285714</v>
      </c>
      <c r="J10" t="s">
        <v>181</v>
      </c>
      <c r="K10">
        <v>-0.3</v>
      </c>
    </row>
    <row r="11" spans="1:11" x14ac:dyDescent="0.35">
      <c r="A11">
        <v>10</v>
      </c>
      <c r="B11" t="s">
        <v>121</v>
      </c>
      <c r="C11">
        <v>6</v>
      </c>
      <c r="D11">
        <f t="shared" si="0"/>
        <v>0.77815125038364363</v>
      </c>
      <c r="E11">
        <f t="shared" si="1"/>
        <v>1.0542541491565834E-2</v>
      </c>
      <c r="F11">
        <f t="shared" si="2"/>
        <v>-1.0824752576151443E-3</v>
      </c>
      <c r="G11">
        <f t="shared" si="3"/>
        <v>2.8</v>
      </c>
      <c r="H11">
        <f t="shared" si="4"/>
        <v>0.35714285714285715</v>
      </c>
    </row>
    <row r="12" spans="1:11" x14ac:dyDescent="0.35">
      <c r="A12">
        <v>11</v>
      </c>
      <c r="B12" t="s">
        <v>54</v>
      </c>
      <c r="C12">
        <v>7</v>
      </c>
      <c r="D12">
        <f t="shared" si="0"/>
        <v>0.84509804001425681</v>
      </c>
      <c r="E12">
        <f t="shared" si="1"/>
        <v>1.2766392899582683E-3</v>
      </c>
      <c r="F12">
        <f t="shared" si="2"/>
        <v>-4.5614435987241936E-5</v>
      </c>
      <c r="G12">
        <f t="shared" si="3"/>
        <v>2.5454545454545454</v>
      </c>
      <c r="H12">
        <f t="shared" si="4"/>
        <v>0.39285714285714285</v>
      </c>
    </row>
    <row r="13" spans="1:11" x14ac:dyDescent="0.35">
      <c r="A13">
        <v>12</v>
      </c>
      <c r="B13" t="s">
        <v>90</v>
      </c>
      <c r="C13">
        <v>7</v>
      </c>
      <c r="D13">
        <f t="shared" si="0"/>
        <v>0.84509804001425681</v>
      </c>
      <c r="E13">
        <f t="shared" si="1"/>
        <v>1.2766392899582683E-3</v>
      </c>
      <c r="F13">
        <f t="shared" si="2"/>
        <v>-4.5614435987241936E-5</v>
      </c>
      <c r="G13">
        <f t="shared" si="3"/>
        <v>2.3333333333333335</v>
      </c>
      <c r="H13">
        <f t="shared" si="4"/>
        <v>0.42857142857142855</v>
      </c>
    </row>
    <row r="14" spans="1:11" x14ac:dyDescent="0.35">
      <c r="A14">
        <v>13</v>
      </c>
      <c r="B14" t="s">
        <v>105</v>
      </c>
      <c r="C14">
        <v>7</v>
      </c>
      <c r="D14">
        <f t="shared" si="0"/>
        <v>0.84509804001425681</v>
      </c>
      <c r="E14">
        <f t="shared" si="1"/>
        <v>1.2766392899582683E-3</v>
      </c>
      <c r="F14">
        <f t="shared" si="2"/>
        <v>-4.5614435987241936E-5</v>
      </c>
      <c r="G14">
        <f t="shared" si="3"/>
        <v>2.1538461538461537</v>
      </c>
      <c r="H14">
        <f t="shared" si="4"/>
        <v>0.4642857142857143</v>
      </c>
    </row>
    <row r="15" spans="1:11" x14ac:dyDescent="0.35">
      <c r="A15">
        <v>14</v>
      </c>
      <c r="B15" t="s">
        <v>83</v>
      </c>
      <c r="C15">
        <v>8</v>
      </c>
      <c r="D15">
        <f t="shared" si="0"/>
        <v>0.90308998699194354</v>
      </c>
      <c r="E15">
        <f t="shared" si="1"/>
        <v>4.9559030192055764E-4</v>
      </c>
      <c r="F15">
        <f t="shared" si="2"/>
        <v>1.1032760708346716E-5</v>
      </c>
      <c r="G15">
        <f t="shared" si="3"/>
        <v>2</v>
      </c>
      <c r="H15">
        <f t="shared" si="4"/>
        <v>0.5</v>
      </c>
    </row>
    <row r="16" spans="1:11" x14ac:dyDescent="0.35">
      <c r="A16">
        <v>15</v>
      </c>
      <c r="B16" t="s">
        <v>47</v>
      </c>
      <c r="C16">
        <v>9</v>
      </c>
      <c r="D16">
        <f t="shared" si="0"/>
        <v>0.95424250943932487</v>
      </c>
      <c r="E16">
        <f t="shared" si="1"/>
        <v>5.3896711915345516E-3</v>
      </c>
      <c r="F16">
        <f t="shared" si="2"/>
        <v>3.9567936895790635E-4</v>
      </c>
      <c r="G16">
        <f t="shared" si="3"/>
        <v>1.8666666666666667</v>
      </c>
      <c r="H16">
        <f t="shared" si="4"/>
        <v>0.5357142857142857</v>
      </c>
    </row>
    <row r="17" spans="1:8" x14ac:dyDescent="0.35">
      <c r="A17">
        <v>16</v>
      </c>
      <c r="B17" t="s">
        <v>101</v>
      </c>
      <c r="C17">
        <v>9</v>
      </c>
      <c r="D17">
        <f t="shared" si="0"/>
        <v>0.95424250943932487</v>
      </c>
      <c r="E17">
        <f t="shared" si="1"/>
        <v>5.3896711915345516E-3</v>
      </c>
      <c r="F17">
        <f t="shared" si="2"/>
        <v>3.9567936895790635E-4</v>
      </c>
      <c r="G17">
        <f t="shared" si="3"/>
        <v>1.75</v>
      </c>
      <c r="H17">
        <f t="shared" si="4"/>
        <v>0.5714285714285714</v>
      </c>
    </row>
    <row r="18" spans="1:8" x14ac:dyDescent="0.35">
      <c r="A18">
        <v>17</v>
      </c>
      <c r="B18" t="s">
        <v>109</v>
      </c>
      <c r="C18">
        <v>9</v>
      </c>
      <c r="D18">
        <f t="shared" si="0"/>
        <v>0.95424250943932487</v>
      </c>
      <c r="E18">
        <f t="shared" si="1"/>
        <v>5.3896711915345516E-3</v>
      </c>
      <c r="F18">
        <f t="shared" si="2"/>
        <v>3.9567936895790635E-4</v>
      </c>
      <c r="G18">
        <f t="shared" si="3"/>
        <v>1.6470588235294117</v>
      </c>
      <c r="H18">
        <f t="shared" si="4"/>
        <v>0.60714285714285721</v>
      </c>
    </row>
    <row r="19" spans="1:8" x14ac:dyDescent="0.35">
      <c r="A19">
        <v>18</v>
      </c>
      <c r="B19" t="s">
        <v>133</v>
      </c>
      <c r="C19">
        <v>9</v>
      </c>
      <c r="D19">
        <f t="shared" si="0"/>
        <v>0.95424250943932487</v>
      </c>
      <c r="E19">
        <f t="shared" si="1"/>
        <v>5.3896711915345516E-3</v>
      </c>
      <c r="F19">
        <f t="shared" si="2"/>
        <v>3.9567936895790635E-4</v>
      </c>
      <c r="G19">
        <f t="shared" si="3"/>
        <v>1.5555555555555556</v>
      </c>
      <c r="H19">
        <f t="shared" si="4"/>
        <v>0.64285714285714279</v>
      </c>
    </row>
    <row r="20" spans="1:8" x14ac:dyDescent="0.35">
      <c r="A20">
        <v>19</v>
      </c>
      <c r="B20" t="s">
        <v>72</v>
      </c>
      <c r="C20">
        <v>11</v>
      </c>
      <c r="D20">
        <f t="shared" si="0"/>
        <v>1.0413926851582251</v>
      </c>
      <c r="E20">
        <f t="shared" si="1"/>
        <v>2.5780976554848487E-2</v>
      </c>
      <c r="F20">
        <f t="shared" si="2"/>
        <v>4.1395110466603468E-3</v>
      </c>
      <c r="G20">
        <f t="shared" si="3"/>
        <v>1.4736842105263157</v>
      </c>
      <c r="H20">
        <f t="shared" si="4"/>
        <v>0.6785714285714286</v>
      </c>
    </row>
    <row r="21" spans="1:8" x14ac:dyDescent="0.35">
      <c r="A21">
        <v>20</v>
      </c>
      <c r="B21" t="s">
        <v>96</v>
      </c>
      <c r="C21">
        <v>11</v>
      </c>
      <c r="D21">
        <f t="shared" si="0"/>
        <v>1.0413926851582251</v>
      </c>
      <c r="E21">
        <f t="shared" si="1"/>
        <v>2.5780976554848487E-2</v>
      </c>
      <c r="F21">
        <f t="shared" si="2"/>
        <v>4.1395110466603468E-3</v>
      </c>
      <c r="G21">
        <f t="shared" si="3"/>
        <v>1.4</v>
      </c>
      <c r="H21">
        <f t="shared" si="4"/>
        <v>0.7142857142857143</v>
      </c>
    </row>
    <row r="22" spans="1:8" x14ac:dyDescent="0.35">
      <c r="A22">
        <v>21</v>
      </c>
      <c r="B22" t="s">
        <v>138</v>
      </c>
      <c r="C22">
        <v>11</v>
      </c>
      <c r="D22">
        <f t="shared" si="0"/>
        <v>1.0413926851582251</v>
      </c>
      <c r="E22">
        <f t="shared" si="1"/>
        <v>2.5780976554848487E-2</v>
      </c>
      <c r="F22">
        <f t="shared" si="2"/>
        <v>4.1395110466603468E-3</v>
      </c>
      <c r="G22">
        <f t="shared" si="3"/>
        <v>1.3333333333333333</v>
      </c>
      <c r="H22">
        <f t="shared" si="4"/>
        <v>0.75</v>
      </c>
    </row>
    <row r="23" spans="1:8" x14ac:dyDescent="0.35">
      <c r="A23">
        <v>22</v>
      </c>
      <c r="B23" t="s">
        <v>126</v>
      </c>
      <c r="C23">
        <v>14</v>
      </c>
      <c r="D23">
        <f t="shared" si="0"/>
        <v>1.146128035678238</v>
      </c>
      <c r="E23">
        <f t="shared" si="1"/>
        <v>7.0384040253086921E-2</v>
      </c>
      <c r="F23">
        <f t="shared" si="2"/>
        <v>1.8672879280219438E-2</v>
      </c>
      <c r="G23">
        <f t="shared" si="3"/>
        <v>1.2727272727272727</v>
      </c>
      <c r="H23">
        <f t="shared" si="4"/>
        <v>0.7857142857142857</v>
      </c>
    </row>
    <row r="24" spans="1:8" x14ac:dyDescent="0.35">
      <c r="A24">
        <v>23</v>
      </c>
      <c r="B24" t="s">
        <v>144</v>
      </c>
      <c r="C24">
        <v>14</v>
      </c>
      <c r="D24">
        <f t="shared" si="0"/>
        <v>1.146128035678238</v>
      </c>
      <c r="E24">
        <f t="shared" si="1"/>
        <v>7.0384040253086921E-2</v>
      </c>
      <c r="F24">
        <f t="shared" si="2"/>
        <v>1.8672879280219438E-2</v>
      </c>
      <c r="G24">
        <f t="shared" si="3"/>
        <v>1.2173913043478262</v>
      </c>
      <c r="H24">
        <f t="shared" si="4"/>
        <v>0.8214285714285714</v>
      </c>
    </row>
    <row r="25" spans="1:8" x14ac:dyDescent="0.35">
      <c r="A25">
        <v>24</v>
      </c>
      <c r="B25" t="s">
        <v>115</v>
      </c>
      <c r="C25">
        <v>15</v>
      </c>
      <c r="D25">
        <f t="shared" si="0"/>
        <v>1.1760912590556813</v>
      </c>
      <c r="E25">
        <f t="shared" si="1"/>
        <v>8.7180315713862339E-2</v>
      </c>
      <c r="F25">
        <f t="shared" si="2"/>
        <v>2.5741132859062422E-2</v>
      </c>
      <c r="G25">
        <f t="shared" si="3"/>
        <v>1.1666666666666667</v>
      </c>
      <c r="H25">
        <f t="shared" si="4"/>
        <v>0.8571428571428571</v>
      </c>
    </row>
    <row r="26" spans="1:8" x14ac:dyDescent="0.35">
      <c r="A26">
        <v>25</v>
      </c>
      <c r="B26" t="s">
        <v>61</v>
      </c>
      <c r="C26">
        <v>20</v>
      </c>
      <c r="D26">
        <f t="shared" si="0"/>
        <v>1.3010299956639813</v>
      </c>
      <c r="E26">
        <f t="shared" si="1"/>
        <v>0.17656960838297767</v>
      </c>
      <c r="F26">
        <f t="shared" si="2"/>
        <v>7.4194878961986052E-2</v>
      </c>
      <c r="G26">
        <f t="shared" si="3"/>
        <v>1.1200000000000001</v>
      </c>
      <c r="H26">
        <f t="shared" si="4"/>
        <v>0.89285714285714279</v>
      </c>
    </row>
    <row r="27" spans="1:8" x14ac:dyDescent="0.35">
      <c r="A27">
        <v>26</v>
      </c>
      <c r="B27" t="s">
        <v>152</v>
      </c>
      <c r="C27">
        <v>24</v>
      </c>
      <c r="D27">
        <f t="shared" si="0"/>
        <v>1.3802112417116059</v>
      </c>
      <c r="E27">
        <f t="shared" si="1"/>
        <v>0.24938349282785238</v>
      </c>
      <c r="F27">
        <f t="shared" si="2"/>
        <v>0.12453790479897911</v>
      </c>
      <c r="G27">
        <f t="shared" si="3"/>
        <v>1.0769230769230769</v>
      </c>
      <c r="H27">
        <f t="shared" si="4"/>
        <v>0.9285714285714286</v>
      </c>
    </row>
    <row r="28" spans="1:8" x14ac:dyDescent="0.35">
      <c r="A28">
        <v>27</v>
      </c>
      <c r="B28" t="s">
        <v>8</v>
      </c>
      <c r="C28">
        <v>32</v>
      </c>
      <c r="D28">
        <f t="shared" si="0"/>
        <v>1.505149978319906</v>
      </c>
      <c r="E28">
        <f t="shared" si="1"/>
        <v>0.3897777709960466</v>
      </c>
      <c r="F28">
        <f t="shared" si="2"/>
        <v>0.24334677864279497</v>
      </c>
      <c r="G28">
        <f t="shared" si="3"/>
        <v>1.037037037037037</v>
      </c>
      <c r="H28">
        <f t="shared" si="4"/>
        <v>0.9642857142857143</v>
      </c>
    </row>
    <row r="31" spans="1:8" x14ac:dyDescent="0.35">
      <c r="B31" t="s">
        <v>182</v>
      </c>
      <c r="C31" t="s">
        <v>183</v>
      </c>
      <c r="D31" t="s">
        <v>188</v>
      </c>
      <c r="E31" t="s">
        <v>184</v>
      </c>
      <c r="F31" t="s">
        <v>185</v>
      </c>
      <c r="G31" t="s">
        <v>186</v>
      </c>
      <c r="H31" s="1" t="s">
        <v>187</v>
      </c>
    </row>
    <row r="32" spans="1:8" x14ac:dyDescent="0.35">
      <c r="B32">
        <v>2</v>
      </c>
      <c r="C32">
        <v>3.3000000000000002E-2</v>
      </c>
      <c r="D32">
        <v>0.05</v>
      </c>
      <c r="E32">
        <f>(C32-D32)/($K$9-$K$10)</f>
        <v>-0.17000000000000004</v>
      </c>
      <c r="F32" s="2">
        <f>C32+(E32*($K$8-$K$9))</f>
        <v>4.6038821683117688E-2</v>
      </c>
      <c r="G32" s="2">
        <f t="shared" ref="G32:G38" si="5">$K$3+(F32*$K$7)</f>
        <v>0.8952011244763145</v>
      </c>
      <c r="H32" s="3">
        <f t="shared" ref="H32:H38" si="6">10^G32</f>
        <v>7.855993663341204</v>
      </c>
    </row>
    <row r="33" spans="2:8" x14ac:dyDescent="0.35">
      <c r="B33">
        <v>5</v>
      </c>
      <c r="C33">
        <v>0.85</v>
      </c>
      <c r="D33">
        <v>0.85299999999999998</v>
      </c>
      <c r="E33">
        <f t="shared" ref="E33:E38" si="7">(C33-D33)/($K$9-$K$10)</f>
        <v>-3.0000000000000034E-2</v>
      </c>
      <c r="F33" s="2">
        <f t="shared" ref="F33:F38" si="8">C33+(E33*($K$8-$K$9))</f>
        <v>0.85230096853231485</v>
      </c>
      <c r="G33" s="2">
        <f t="shared" si="5"/>
        <v>1.1469104735786337</v>
      </c>
      <c r="H33" s="3">
        <f t="shared" si="6"/>
        <v>14.025245552580884</v>
      </c>
    </row>
    <row r="34" spans="2:8" x14ac:dyDescent="0.35">
      <c r="B34">
        <v>10</v>
      </c>
      <c r="C34">
        <v>1.258</v>
      </c>
      <c r="D34">
        <v>1.2450000000000001</v>
      </c>
      <c r="E34">
        <f t="shared" si="7"/>
        <v>0.12999999999999903</v>
      </c>
      <c r="F34" s="2">
        <f t="shared" si="8"/>
        <v>1.2480291363599689</v>
      </c>
      <c r="G34" s="2">
        <f t="shared" si="5"/>
        <v>1.2704540132755096</v>
      </c>
      <c r="H34" s="3">
        <f t="shared" si="6"/>
        <v>18.640347882408843</v>
      </c>
    </row>
    <row r="35" spans="2:8" x14ac:dyDescent="0.35">
      <c r="B35">
        <v>25</v>
      </c>
      <c r="C35">
        <v>1.68</v>
      </c>
      <c r="D35">
        <v>1.643</v>
      </c>
      <c r="E35">
        <f t="shared" si="7"/>
        <v>0.36999999999999927</v>
      </c>
      <c r="F35" s="2">
        <f t="shared" si="8"/>
        <v>1.6516213881014497</v>
      </c>
      <c r="G35" s="2">
        <f t="shared" si="5"/>
        <v>1.3964526644407469</v>
      </c>
      <c r="H35" s="3">
        <f t="shared" si="6"/>
        <v>24.914528026662467</v>
      </c>
    </row>
    <row r="36" spans="2:8" x14ac:dyDescent="0.35">
      <c r="B36">
        <v>50</v>
      </c>
      <c r="C36">
        <v>1.9450000000000001</v>
      </c>
      <c r="D36">
        <v>1.89</v>
      </c>
      <c r="E36">
        <f t="shared" si="7"/>
        <v>0.55000000000000171</v>
      </c>
      <c r="F36" s="2">
        <f t="shared" si="8"/>
        <v>1.9028155769075603</v>
      </c>
      <c r="G36" s="2">
        <f t="shared" si="5"/>
        <v>1.474873716464286</v>
      </c>
      <c r="H36" s="3">
        <f t="shared" si="6"/>
        <v>29.845146597769798</v>
      </c>
    </row>
    <row r="37" spans="2:8" x14ac:dyDescent="0.35">
      <c r="B37">
        <v>100</v>
      </c>
      <c r="C37">
        <v>2.1779999999999999</v>
      </c>
      <c r="D37">
        <v>2.1040000000000001</v>
      </c>
      <c r="E37">
        <f t="shared" si="7"/>
        <v>0.73999999999999855</v>
      </c>
      <c r="F37" s="2">
        <f t="shared" si="8"/>
        <v>2.1212427762028994</v>
      </c>
      <c r="G37" s="2">
        <f t="shared" si="5"/>
        <v>1.5430651457354356</v>
      </c>
      <c r="H37" s="3">
        <f t="shared" si="6"/>
        <v>34.919269171077744</v>
      </c>
    </row>
    <row r="38" spans="2:8" x14ac:dyDescent="0.35">
      <c r="B38">
        <v>200</v>
      </c>
      <c r="C38">
        <v>2.3879999999999999</v>
      </c>
      <c r="D38">
        <v>2.294</v>
      </c>
      <c r="E38">
        <f t="shared" si="7"/>
        <v>0.93999999999999884</v>
      </c>
      <c r="F38" s="2">
        <f t="shared" si="8"/>
        <v>2.3159029859874671</v>
      </c>
      <c r="G38" s="2">
        <f t="shared" si="5"/>
        <v>1.6038366887037787</v>
      </c>
      <c r="H38" s="3">
        <f t="shared" si="6"/>
        <v>40.163975057724478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74DD-AB78-4029-BC86-448A2856195F}">
  <dimension ref="A1:K38"/>
  <sheetViews>
    <sheetView tabSelected="1" topLeftCell="A22" workbookViewId="0">
      <selection activeCell="D32" sqref="D32:D38"/>
    </sheetView>
  </sheetViews>
  <sheetFormatPr defaultRowHeight="14.5" x14ac:dyDescent="0.35"/>
  <sheetData>
    <row r="1" spans="1:11" x14ac:dyDescent="0.35">
      <c r="A1" t="s">
        <v>164</v>
      </c>
      <c r="B1" t="s">
        <v>165</v>
      </c>
      <c r="C1" t="s">
        <v>166</v>
      </c>
      <c r="D1" t="s">
        <v>167</v>
      </c>
      <c r="E1" t="s">
        <v>168</v>
      </c>
      <c r="F1" t="s">
        <v>169</v>
      </c>
      <c r="G1" t="s">
        <v>170</v>
      </c>
      <c r="H1" t="s">
        <v>171</v>
      </c>
      <c r="J1" t="s">
        <v>172</v>
      </c>
      <c r="K1">
        <f>COUNT(C2:C28)</f>
        <v>27</v>
      </c>
    </row>
    <row r="2" spans="1:11" x14ac:dyDescent="0.35">
      <c r="A2">
        <v>1</v>
      </c>
      <c r="B2" t="s">
        <v>149</v>
      </c>
      <c r="C2">
        <v>1.23</v>
      </c>
      <c r="D2">
        <f t="shared" ref="D2:D28" si="0">LOG(C2)</f>
        <v>8.9905111439397931E-2</v>
      </c>
      <c r="E2">
        <f t="shared" ref="E2:E28" si="1">(D2-$K$3)^2</f>
        <v>0.63730826659614503</v>
      </c>
      <c r="F2">
        <f t="shared" ref="F2:F28" si="2">(D2-$K$3)^3</f>
        <v>-0.50877331859455643</v>
      </c>
      <c r="G2">
        <f t="shared" ref="G2:G28" si="3">($K$1+1)/A2</f>
        <v>28</v>
      </c>
      <c r="H2">
        <f t="shared" ref="H2:H28" si="4">1/G2</f>
        <v>3.5714285714285712E-2</v>
      </c>
      <c r="J2" t="s">
        <v>173</v>
      </c>
      <c r="K2">
        <f>AVERAGE(C2:C28)</f>
        <v>10.283333333333333</v>
      </c>
    </row>
    <row r="3" spans="1:11" x14ac:dyDescent="0.35">
      <c r="A3">
        <v>2</v>
      </c>
      <c r="B3" t="s">
        <v>78</v>
      </c>
      <c r="C3">
        <v>1.51</v>
      </c>
      <c r="D3">
        <f t="shared" si="0"/>
        <v>0.17897694729316943</v>
      </c>
      <c r="E3">
        <f t="shared" si="1"/>
        <v>0.50302713400073917</v>
      </c>
      <c r="F3">
        <f t="shared" si="2"/>
        <v>-0.35676900587103461</v>
      </c>
      <c r="G3">
        <f t="shared" si="3"/>
        <v>14</v>
      </c>
      <c r="H3">
        <f t="shared" si="4"/>
        <v>7.1428571428571425E-2</v>
      </c>
      <c r="J3" t="s">
        <v>174</v>
      </c>
      <c r="K3">
        <f>AVERAGE(D2:D28)</f>
        <v>0.88822100542882931</v>
      </c>
    </row>
    <row r="4" spans="1:11" x14ac:dyDescent="0.35">
      <c r="A4">
        <v>3</v>
      </c>
      <c r="B4" t="s">
        <v>159</v>
      </c>
      <c r="C4">
        <v>2.11</v>
      </c>
      <c r="D4">
        <f t="shared" si="0"/>
        <v>0.32428245529769262</v>
      </c>
      <c r="E4">
        <f t="shared" si="1"/>
        <v>0.3180266883240086</v>
      </c>
      <c r="F4">
        <f t="shared" si="2"/>
        <v>-0.17934750951644832</v>
      </c>
      <c r="G4">
        <f t="shared" si="3"/>
        <v>9.3333333333333339</v>
      </c>
      <c r="H4">
        <f t="shared" si="4"/>
        <v>0.10714285714285714</v>
      </c>
      <c r="J4" t="s">
        <v>175</v>
      </c>
      <c r="K4">
        <f>SUM(E2:E28)</f>
        <v>3.2329199837301426</v>
      </c>
    </row>
    <row r="5" spans="1:11" x14ac:dyDescent="0.35">
      <c r="A5">
        <v>4</v>
      </c>
      <c r="B5" t="s">
        <v>35</v>
      </c>
      <c r="C5">
        <v>3.4</v>
      </c>
      <c r="D5">
        <f t="shared" si="0"/>
        <v>0.53147891704225514</v>
      </c>
      <c r="E5">
        <f t="shared" si="1"/>
        <v>0.12726491762641429</v>
      </c>
      <c r="F5">
        <f t="shared" si="2"/>
        <v>-4.5400752492392366E-2</v>
      </c>
      <c r="G5">
        <f t="shared" si="3"/>
        <v>7</v>
      </c>
      <c r="H5">
        <f t="shared" si="4"/>
        <v>0.14285714285714285</v>
      </c>
      <c r="J5" t="s">
        <v>176</v>
      </c>
      <c r="K5">
        <f>SUM(F2:F28)</f>
        <v>-0.43901408954105647</v>
      </c>
    </row>
    <row r="6" spans="1:11" x14ac:dyDescent="0.35">
      <c r="A6">
        <v>5</v>
      </c>
      <c r="B6" t="s">
        <v>29</v>
      </c>
      <c r="C6">
        <v>4.13</v>
      </c>
      <c r="D6">
        <f t="shared" si="0"/>
        <v>0.61595005165640104</v>
      </c>
      <c r="E6">
        <f t="shared" si="1"/>
        <v>7.4131472268147772E-2</v>
      </c>
      <c r="F6">
        <f t="shared" si="2"/>
        <v>-2.018384665900291E-2</v>
      </c>
      <c r="G6">
        <f t="shared" si="3"/>
        <v>5.6</v>
      </c>
      <c r="H6">
        <f t="shared" si="4"/>
        <v>0.17857142857142858</v>
      </c>
      <c r="J6" t="s">
        <v>177</v>
      </c>
      <c r="K6">
        <f>VAR(D2:D28)</f>
        <v>0.124343076297313</v>
      </c>
    </row>
    <row r="7" spans="1:11" x14ac:dyDescent="0.35">
      <c r="A7">
        <v>6</v>
      </c>
      <c r="B7" t="s">
        <v>15</v>
      </c>
      <c r="C7">
        <v>4.55</v>
      </c>
      <c r="D7">
        <f t="shared" si="0"/>
        <v>0.65801139665711239</v>
      </c>
      <c r="E7">
        <f t="shared" si="1"/>
        <v>5.2996463970826968E-2</v>
      </c>
      <c r="F7">
        <f t="shared" si="2"/>
        <v>-1.2200295237008468E-2</v>
      </c>
      <c r="G7">
        <f t="shared" si="3"/>
        <v>4.666666666666667</v>
      </c>
      <c r="H7">
        <f t="shared" si="4"/>
        <v>0.21428571428571427</v>
      </c>
      <c r="J7" t="s">
        <v>178</v>
      </c>
      <c r="K7">
        <f>STDEV(D2:D28)</f>
        <v>0.35262313636134685</v>
      </c>
    </row>
    <row r="8" spans="1:11" x14ac:dyDescent="0.35">
      <c r="A8">
        <v>7</v>
      </c>
      <c r="B8" t="s">
        <v>66</v>
      </c>
      <c r="C8">
        <v>5.36</v>
      </c>
      <c r="D8">
        <f t="shared" si="0"/>
        <v>0.7291647896927701</v>
      </c>
      <c r="E8">
        <f t="shared" si="1"/>
        <v>2.5298879764275809E-2</v>
      </c>
      <c r="F8">
        <f t="shared" si="2"/>
        <v>-4.023944077667276E-3</v>
      </c>
      <c r="G8">
        <f t="shared" si="3"/>
        <v>4</v>
      </c>
      <c r="H8">
        <f t="shared" si="4"/>
        <v>0.25</v>
      </c>
      <c r="J8" t="s">
        <v>179</v>
      </c>
      <c r="K8">
        <f>SKEW(D2:D28)</f>
        <v>-0.4159072149736795</v>
      </c>
    </row>
    <row r="9" spans="1:11" x14ac:dyDescent="0.35">
      <c r="A9">
        <v>8</v>
      </c>
      <c r="B9" t="s">
        <v>47</v>
      </c>
      <c r="C9">
        <v>5.63</v>
      </c>
      <c r="D9">
        <f t="shared" si="0"/>
        <v>0.75050839485134624</v>
      </c>
      <c r="E9">
        <f t="shared" si="1"/>
        <v>1.8964763112065502E-2</v>
      </c>
      <c r="F9">
        <f t="shared" si="2"/>
        <v>-2.6116870371460923E-3</v>
      </c>
      <c r="G9">
        <f t="shared" si="3"/>
        <v>3.5</v>
      </c>
      <c r="H9">
        <f t="shared" si="4"/>
        <v>0.2857142857142857</v>
      </c>
      <c r="J9" t="s">
        <v>180</v>
      </c>
      <c r="K9">
        <v>-0.4</v>
      </c>
    </row>
    <row r="10" spans="1:11" x14ac:dyDescent="0.35">
      <c r="A10">
        <v>9</v>
      </c>
      <c r="B10" t="s">
        <v>22</v>
      </c>
      <c r="C10">
        <v>5.91</v>
      </c>
      <c r="D10">
        <f t="shared" si="0"/>
        <v>0.77158748088125539</v>
      </c>
      <c r="E10">
        <f t="shared" si="1"/>
        <v>1.3603379048389527E-2</v>
      </c>
      <c r="F10">
        <f t="shared" si="2"/>
        <v>-1.5866100441702927E-3</v>
      </c>
      <c r="G10">
        <f t="shared" si="3"/>
        <v>3.1111111111111112</v>
      </c>
      <c r="H10">
        <f t="shared" si="4"/>
        <v>0.3214285714285714</v>
      </c>
      <c r="J10" t="s">
        <v>181</v>
      </c>
      <c r="K10">
        <v>-0.5</v>
      </c>
    </row>
    <row r="11" spans="1:11" x14ac:dyDescent="0.35">
      <c r="A11">
        <v>10</v>
      </c>
      <c r="B11" t="s">
        <v>83</v>
      </c>
      <c r="C11">
        <v>6.21</v>
      </c>
      <c r="D11">
        <f t="shared" si="0"/>
        <v>0.7930916001765802</v>
      </c>
      <c r="E11">
        <f t="shared" si="1"/>
        <v>9.0496037436466406E-3</v>
      </c>
      <c r="F11">
        <f t="shared" si="2"/>
        <v>-8.6088342190163191E-4</v>
      </c>
      <c r="G11">
        <f t="shared" si="3"/>
        <v>2.8</v>
      </c>
      <c r="H11">
        <f t="shared" si="4"/>
        <v>0.35714285714285715</v>
      </c>
    </row>
    <row r="12" spans="1:11" x14ac:dyDescent="0.35">
      <c r="A12">
        <v>11</v>
      </c>
      <c r="B12" t="s">
        <v>109</v>
      </c>
      <c r="C12">
        <v>6.29</v>
      </c>
      <c r="D12">
        <f t="shared" si="0"/>
        <v>0.79865064544526898</v>
      </c>
      <c r="E12">
        <f t="shared" si="1"/>
        <v>8.0228493875845863E-3</v>
      </c>
      <c r="F12">
        <f t="shared" si="2"/>
        <v>-7.1860950773983796E-4</v>
      </c>
      <c r="G12">
        <f t="shared" si="3"/>
        <v>2.5454545454545454</v>
      </c>
      <c r="H12">
        <f t="shared" si="4"/>
        <v>0.39285714285714285</v>
      </c>
    </row>
    <row r="13" spans="1:11" x14ac:dyDescent="0.35">
      <c r="A13">
        <v>12</v>
      </c>
      <c r="B13" t="s">
        <v>101</v>
      </c>
      <c r="C13">
        <v>7.36</v>
      </c>
      <c r="D13">
        <f t="shared" si="0"/>
        <v>0.86687781433749889</v>
      </c>
      <c r="E13">
        <f t="shared" si="1"/>
        <v>4.555318059610465E-4</v>
      </c>
      <c r="F13">
        <f t="shared" si="2"/>
        <v>-9.7225023828054691E-6</v>
      </c>
      <c r="G13">
        <f t="shared" si="3"/>
        <v>2.3333333333333335</v>
      </c>
      <c r="H13">
        <f t="shared" si="4"/>
        <v>0.42857142857142855</v>
      </c>
    </row>
    <row r="14" spans="1:11" x14ac:dyDescent="0.35">
      <c r="A14">
        <v>13</v>
      </c>
      <c r="B14" t="s">
        <v>105</v>
      </c>
      <c r="C14">
        <v>7.54</v>
      </c>
      <c r="D14">
        <f t="shared" si="0"/>
        <v>0.87737134586977406</v>
      </c>
      <c r="E14">
        <f t="shared" si="1"/>
        <v>1.1771511254739914E-4</v>
      </c>
      <c r="F14">
        <f t="shared" si="2"/>
        <v>-1.2771688960951547E-6</v>
      </c>
      <c r="G14">
        <f t="shared" si="3"/>
        <v>2.1538461538461537</v>
      </c>
      <c r="H14">
        <f t="shared" si="4"/>
        <v>0.4642857142857143</v>
      </c>
    </row>
    <row r="15" spans="1:11" x14ac:dyDescent="0.35">
      <c r="A15">
        <v>14</v>
      </c>
      <c r="B15" t="s">
        <v>121</v>
      </c>
      <c r="C15">
        <v>7.78</v>
      </c>
      <c r="D15">
        <f t="shared" si="0"/>
        <v>0.89097959698968898</v>
      </c>
      <c r="E15">
        <f t="shared" si="1"/>
        <v>7.6098273996461849E-6</v>
      </c>
      <c r="F15">
        <f t="shared" si="2"/>
        <v>2.0992405644262644E-8</v>
      </c>
      <c r="G15">
        <f t="shared" si="3"/>
        <v>2</v>
      </c>
      <c r="H15">
        <f t="shared" si="4"/>
        <v>0.5</v>
      </c>
    </row>
    <row r="16" spans="1:11" x14ac:dyDescent="0.35">
      <c r="A16">
        <v>15</v>
      </c>
      <c r="B16" t="s">
        <v>41</v>
      </c>
      <c r="C16">
        <v>8.8699999999999992</v>
      </c>
      <c r="D16">
        <f t="shared" si="0"/>
        <v>0.94792361983172635</v>
      </c>
      <c r="E16">
        <f t="shared" si="1"/>
        <v>3.5644021665410088E-3</v>
      </c>
      <c r="F16">
        <f t="shared" si="2"/>
        <v>2.1280412812584864E-4</v>
      </c>
      <c r="G16">
        <f t="shared" si="3"/>
        <v>1.8666666666666667</v>
      </c>
      <c r="H16">
        <f t="shared" si="4"/>
        <v>0.5357142857142857</v>
      </c>
    </row>
    <row r="17" spans="1:8" x14ac:dyDescent="0.35">
      <c r="A17">
        <v>16</v>
      </c>
      <c r="B17" t="s">
        <v>54</v>
      </c>
      <c r="C17">
        <v>9.23</v>
      </c>
      <c r="D17">
        <f t="shared" si="0"/>
        <v>0.96520170102591207</v>
      </c>
      <c r="E17">
        <f t="shared" si="1"/>
        <v>5.9260274946107173E-3</v>
      </c>
      <c r="F17">
        <f t="shared" si="2"/>
        <v>4.5618971866257061E-4</v>
      </c>
      <c r="G17">
        <f t="shared" si="3"/>
        <v>1.75</v>
      </c>
      <c r="H17">
        <f t="shared" si="4"/>
        <v>0.5714285714285714</v>
      </c>
    </row>
    <row r="18" spans="1:8" x14ac:dyDescent="0.35">
      <c r="A18">
        <v>17</v>
      </c>
      <c r="B18" t="s">
        <v>90</v>
      </c>
      <c r="C18">
        <v>9.39</v>
      </c>
      <c r="D18">
        <f t="shared" si="0"/>
        <v>0.97266559226611093</v>
      </c>
      <c r="E18">
        <f t="shared" si="1"/>
        <v>7.1308882461191964E-3</v>
      </c>
      <c r="F18">
        <f t="shared" si="2"/>
        <v>6.0216491172636333E-4</v>
      </c>
      <c r="G18">
        <f t="shared" si="3"/>
        <v>1.6470588235294117</v>
      </c>
      <c r="H18">
        <f t="shared" si="4"/>
        <v>0.60714285714285721</v>
      </c>
    </row>
    <row r="19" spans="1:8" x14ac:dyDescent="0.35">
      <c r="A19">
        <v>18</v>
      </c>
      <c r="B19" t="s">
        <v>96</v>
      </c>
      <c r="C19">
        <v>9.77</v>
      </c>
      <c r="D19">
        <f t="shared" si="0"/>
        <v>0.98989456371877305</v>
      </c>
      <c r="E19">
        <f t="shared" si="1"/>
        <v>1.0337512455338586E-2</v>
      </c>
      <c r="F19">
        <f t="shared" si="2"/>
        <v>1.0510516752008871E-3</v>
      </c>
      <c r="G19">
        <f t="shared" si="3"/>
        <v>1.5555555555555556</v>
      </c>
      <c r="H19">
        <f t="shared" si="4"/>
        <v>0.64285714285714279</v>
      </c>
    </row>
    <row r="20" spans="1:8" x14ac:dyDescent="0.35">
      <c r="A20">
        <v>19</v>
      </c>
      <c r="B20" t="s">
        <v>133</v>
      </c>
      <c r="C20">
        <v>9.7799999999999994</v>
      </c>
      <c r="D20">
        <f t="shared" si="0"/>
        <v>0.99033885478760142</v>
      </c>
      <c r="E20">
        <f t="shared" si="1"/>
        <v>1.0428055157660873E-2</v>
      </c>
      <c r="F20">
        <f t="shared" si="2"/>
        <v>1.0648905656949796E-3</v>
      </c>
      <c r="G20">
        <f t="shared" si="3"/>
        <v>1.4736842105263157</v>
      </c>
      <c r="H20">
        <f t="shared" si="4"/>
        <v>0.6785714285714286</v>
      </c>
    </row>
    <row r="21" spans="1:8" x14ac:dyDescent="0.35">
      <c r="A21">
        <v>20</v>
      </c>
      <c r="B21" t="s">
        <v>126</v>
      </c>
      <c r="C21">
        <v>10.66</v>
      </c>
      <c r="D21">
        <f t="shared" si="0"/>
        <v>1.0277572046905534</v>
      </c>
      <c r="E21">
        <f t="shared" si="1"/>
        <v>1.9470350904407577E-2</v>
      </c>
      <c r="F21">
        <f t="shared" si="2"/>
        <v>2.7168187634931062E-3</v>
      </c>
      <c r="G21">
        <f t="shared" si="3"/>
        <v>1.4</v>
      </c>
      <c r="H21">
        <f t="shared" si="4"/>
        <v>0.7142857142857143</v>
      </c>
    </row>
    <row r="22" spans="1:8" x14ac:dyDescent="0.35">
      <c r="A22">
        <v>21</v>
      </c>
      <c r="B22" t="s">
        <v>72</v>
      </c>
      <c r="C22">
        <v>13.53</v>
      </c>
      <c r="D22">
        <f t="shared" si="0"/>
        <v>1.131297796597623</v>
      </c>
      <c r="E22">
        <f t="shared" si="1"/>
        <v>5.9086326404917323E-2</v>
      </c>
      <c r="F22">
        <f t="shared" si="2"/>
        <v>1.4362514624459267E-2</v>
      </c>
      <c r="G22">
        <f t="shared" si="3"/>
        <v>1.3333333333333333</v>
      </c>
      <c r="H22">
        <f t="shared" si="4"/>
        <v>0.75</v>
      </c>
    </row>
    <row r="23" spans="1:8" x14ac:dyDescent="0.35">
      <c r="A23">
        <v>22</v>
      </c>
      <c r="B23" t="s">
        <v>144</v>
      </c>
      <c r="C23">
        <v>15.76</v>
      </c>
      <c r="D23">
        <f t="shared" si="0"/>
        <v>1.1975562131535364</v>
      </c>
      <c r="E23">
        <f t="shared" si="1"/>
        <v>9.5688270738087708E-2</v>
      </c>
      <c r="F23">
        <f t="shared" si="2"/>
        <v>2.9599751105584375E-2</v>
      </c>
      <c r="G23">
        <f t="shared" si="3"/>
        <v>1.2727272727272727</v>
      </c>
      <c r="H23">
        <f t="shared" si="4"/>
        <v>0.7857142857142857</v>
      </c>
    </row>
    <row r="24" spans="1:8" x14ac:dyDescent="0.35">
      <c r="A24">
        <v>23</v>
      </c>
      <c r="B24" t="s">
        <v>138</v>
      </c>
      <c r="C24">
        <v>17.77</v>
      </c>
      <c r="D24">
        <f t="shared" si="0"/>
        <v>1.2496874278053016</v>
      </c>
      <c r="E24">
        <f t="shared" si="1"/>
        <v>0.13065797450564628</v>
      </c>
      <c r="F24">
        <f t="shared" si="2"/>
        <v>4.7228470599512289E-2</v>
      </c>
      <c r="G24">
        <f t="shared" si="3"/>
        <v>1.2173913043478262</v>
      </c>
      <c r="H24">
        <f t="shared" si="4"/>
        <v>0.8214285714285714</v>
      </c>
    </row>
    <row r="25" spans="1:8" x14ac:dyDescent="0.35">
      <c r="A25">
        <v>24</v>
      </c>
      <c r="B25" t="s">
        <v>152</v>
      </c>
      <c r="C25">
        <v>22.19</v>
      </c>
      <c r="D25">
        <f t="shared" si="0"/>
        <v>1.3461573022320084</v>
      </c>
      <c r="E25">
        <f t="shared" si="1"/>
        <v>0.20970565192980928</v>
      </c>
      <c r="F25">
        <f t="shared" si="2"/>
        <v>9.6031829663433294E-2</v>
      </c>
      <c r="G25">
        <f t="shared" si="3"/>
        <v>1.1666666666666667</v>
      </c>
      <c r="H25">
        <f t="shared" si="4"/>
        <v>0.8571428571428571</v>
      </c>
    </row>
    <row r="26" spans="1:8" x14ac:dyDescent="0.35">
      <c r="A26">
        <v>25</v>
      </c>
      <c r="B26" t="s">
        <v>61</v>
      </c>
      <c r="C26">
        <v>22.68</v>
      </c>
      <c r="D26">
        <f t="shared" si="0"/>
        <v>1.355643050220869</v>
      </c>
      <c r="E26">
        <f t="shared" si="1"/>
        <v>0.21848336795757151</v>
      </c>
      <c r="F26">
        <f t="shared" si="2"/>
        <v>0.10212394260377966</v>
      </c>
      <c r="G26">
        <f t="shared" si="3"/>
        <v>1.1200000000000001</v>
      </c>
      <c r="H26">
        <f t="shared" si="4"/>
        <v>0.89285714285714279</v>
      </c>
    </row>
    <row r="27" spans="1:8" x14ac:dyDescent="0.35">
      <c r="A27">
        <v>26</v>
      </c>
      <c r="B27" t="s">
        <v>115</v>
      </c>
      <c r="C27">
        <v>25.33</v>
      </c>
      <c r="D27">
        <f t="shared" si="0"/>
        <v>1.4036351897905479</v>
      </c>
      <c r="E27">
        <f t="shared" si="1"/>
        <v>0.26565178144125567</v>
      </c>
      <c r="F27">
        <f t="shared" si="2"/>
        <v>0.13692069625578232</v>
      </c>
      <c r="G27">
        <f t="shared" si="3"/>
        <v>1.0769230769230769</v>
      </c>
      <c r="H27">
        <f t="shared" si="4"/>
        <v>0.9285714285714286</v>
      </c>
    </row>
    <row r="28" spans="1:8" x14ac:dyDescent="0.35">
      <c r="A28">
        <v>27</v>
      </c>
      <c r="B28" t="s">
        <v>8</v>
      </c>
      <c r="C28">
        <v>33.68</v>
      </c>
      <c r="D28">
        <f t="shared" si="0"/>
        <v>1.5273720828276118</v>
      </c>
      <c r="E28">
        <f t="shared" si="1"/>
        <v>0.40851409974002451</v>
      </c>
      <c r="F28">
        <f t="shared" si="2"/>
        <v>0.26110222698143037</v>
      </c>
      <c r="G28">
        <f t="shared" si="3"/>
        <v>1.037037037037037</v>
      </c>
      <c r="H28">
        <f t="shared" si="4"/>
        <v>0.9642857142857143</v>
      </c>
    </row>
    <row r="31" spans="1:8" x14ac:dyDescent="0.35">
      <c r="B31" t="s">
        <v>182</v>
      </c>
      <c r="C31" t="s">
        <v>189</v>
      </c>
      <c r="D31" t="s">
        <v>190</v>
      </c>
      <c r="E31" t="s">
        <v>184</v>
      </c>
      <c r="F31" t="s">
        <v>185</v>
      </c>
      <c r="G31" t="s">
        <v>186</v>
      </c>
      <c r="H31" s="1" t="s">
        <v>187</v>
      </c>
    </row>
    <row r="32" spans="1:8" x14ac:dyDescent="0.35">
      <c r="B32">
        <v>2</v>
      </c>
      <c r="C32">
        <v>6.6000000000000003E-2</v>
      </c>
      <c r="D32">
        <v>8.3000000000000004E-2</v>
      </c>
      <c r="E32">
        <f>(C32-D32)/($K$9-$K$10)</f>
        <v>-0.17000000000000004</v>
      </c>
      <c r="F32" s="2">
        <f>C32+(E32*($K$8-$K$9))</f>
        <v>6.8704226545525521E-2</v>
      </c>
      <c r="G32" s="2">
        <f t="shared" ref="G32:G38" si="5">$K$3+(F32*$K$7)</f>
        <v>0.91244770527459307</v>
      </c>
      <c r="H32" s="3">
        <f t="shared" ref="H32:H38" si="6">10^G32</f>
        <v>8.174246034235038</v>
      </c>
    </row>
    <row r="33" spans="2:8" x14ac:dyDescent="0.35">
      <c r="B33">
        <v>5</v>
      </c>
      <c r="C33">
        <v>0.85499999999999998</v>
      </c>
      <c r="D33">
        <v>0.85599999999999998</v>
      </c>
      <c r="E33">
        <f t="shared" ref="E33:E38" si="7">(C33-D33)/($K$9-$K$10)</f>
        <v>-1.0000000000000011E-2</v>
      </c>
      <c r="F33" s="2">
        <f t="shared" ref="F33:F38" si="8">C33+(E33*($K$8-$K$9))</f>
        <v>0.85515907214973674</v>
      </c>
      <c r="G33" s="2">
        <f t="shared" si="5"/>
        <v>1.1897698795381288</v>
      </c>
      <c r="H33" s="3">
        <f t="shared" si="6"/>
        <v>15.47996161825812</v>
      </c>
    </row>
    <row r="34" spans="2:8" x14ac:dyDescent="0.35">
      <c r="B34">
        <v>10</v>
      </c>
      <c r="C34">
        <v>1.2310000000000001</v>
      </c>
      <c r="D34">
        <v>1.216</v>
      </c>
      <c r="E34">
        <f t="shared" si="7"/>
        <v>0.15000000000000127</v>
      </c>
      <c r="F34" s="2">
        <f t="shared" si="8"/>
        <v>1.2286139177539481</v>
      </c>
      <c r="G34" s="2">
        <f t="shared" si="5"/>
        <v>1.3214586984844283</v>
      </c>
      <c r="H34" s="3">
        <f t="shared" si="6"/>
        <v>20.96325409732928</v>
      </c>
    </row>
    <row r="35" spans="2:8" x14ac:dyDescent="0.35">
      <c r="B35">
        <v>25</v>
      </c>
      <c r="C35">
        <v>1.6060000000000001</v>
      </c>
      <c r="D35">
        <v>1.5669999999999999</v>
      </c>
      <c r="E35">
        <f t="shared" si="7"/>
        <v>0.39000000000000157</v>
      </c>
      <c r="F35" s="2">
        <f t="shared" si="8"/>
        <v>1.599796186160265</v>
      </c>
      <c r="G35" s="2">
        <f t="shared" si="5"/>
        <v>1.452346154131583</v>
      </c>
      <c r="H35" s="3">
        <f t="shared" si="6"/>
        <v>28.336496545433342</v>
      </c>
    </row>
    <row r="36" spans="2:8" x14ac:dyDescent="0.35">
      <c r="B36">
        <v>50</v>
      </c>
      <c r="C36">
        <v>1.8340000000000001</v>
      </c>
      <c r="D36">
        <v>1.7769999999999999</v>
      </c>
      <c r="E36">
        <f t="shared" si="7"/>
        <v>0.57000000000000173</v>
      </c>
      <c r="F36" s="2">
        <f t="shared" si="8"/>
        <v>1.8249328874650028</v>
      </c>
      <c r="G36" s="2">
        <f t="shared" si="5"/>
        <v>1.5317345638557074</v>
      </c>
      <c r="H36" s="3">
        <f t="shared" si="6"/>
        <v>34.020019942195511</v>
      </c>
    </row>
    <row r="37" spans="2:8" x14ac:dyDescent="0.35">
      <c r="B37">
        <v>100</v>
      </c>
      <c r="C37">
        <v>2.0289999999999999</v>
      </c>
      <c r="D37">
        <v>1.9550000000000001</v>
      </c>
      <c r="E37">
        <f t="shared" si="7"/>
        <v>0.73999999999999855</v>
      </c>
      <c r="F37" s="2">
        <f t="shared" si="8"/>
        <v>2.0172286609194772</v>
      </c>
      <c r="G37" s="2">
        <f t="shared" si="5"/>
        <v>1.5995425026002552</v>
      </c>
      <c r="H37" s="3">
        <f t="shared" si="6"/>
        <v>39.768801464723843</v>
      </c>
    </row>
    <row r="38" spans="2:8" x14ac:dyDescent="0.35">
      <c r="B38">
        <v>200</v>
      </c>
      <c r="C38">
        <v>2.2010000000000001</v>
      </c>
      <c r="D38">
        <v>2.1080000000000001</v>
      </c>
      <c r="E38">
        <f t="shared" si="7"/>
        <v>0.92999999999999994</v>
      </c>
      <c r="F38" s="2">
        <f t="shared" si="8"/>
        <v>2.1862062900744781</v>
      </c>
      <c r="G38" s="2">
        <f t="shared" si="5"/>
        <v>1.6591279241677963</v>
      </c>
      <c r="H38" s="3">
        <f t="shared" si="6"/>
        <v>45.617126427522308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2019-04-16T10:47:58Z</dcterms:modified>
</cp:coreProperties>
</file>