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alverzin\"/>
    </mc:Choice>
  </mc:AlternateContent>
  <xr:revisionPtr revIDLastSave="0" documentId="13_ncr:1_{CCB5ADB9-8C61-4868-AC16-3E223AB5465B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4" l="1"/>
  <c r="E64" i="4"/>
  <c r="E63" i="4"/>
  <c r="E62" i="4"/>
  <c r="E61" i="4"/>
  <c r="E60" i="4"/>
  <c r="E59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K2" i="4"/>
  <c r="D2" i="4"/>
  <c r="K1" i="4"/>
  <c r="G54" i="4" s="1"/>
  <c r="H54" i="4" s="1"/>
  <c r="E65" i="2"/>
  <c r="E64" i="2"/>
  <c r="E63" i="2"/>
  <c r="E62" i="2"/>
  <c r="E61" i="2"/>
  <c r="E60" i="2"/>
  <c r="E59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55" i="2" s="1"/>
  <c r="H55" i="2" s="1"/>
  <c r="K6" i="4" l="1"/>
  <c r="G11" i="4"/>
  <c r="H11" i="4" s="1"/>
  <c r="G18" i="4"/>
  <c r="H18" i="4" s="1"/>
  <c r="G25" i="4"/>
  <c r="H25" i="4" s="1"/>
  <c r="G9" i="4"/>
  <c r="H9" i="4" s="1"/>
  <c r="G4" i="4"/>
  <c r="H4" i="4" s="1"/>
  <c r="G27" i="4"/>
  <c r="H27" i="4" s="1"/>
  <c r="G34" i="4"/>
  <c r="H34" i="4" s="1"/>
  <c r="G5" i="4"/>
  <c r="H5" i="4" s="1"/>
  <c r="G14" i="4"/>
  <c r="H14" i="4" s="1"/>
  <c r="G21" i="4"/>
  <c r="H21" i="4" s="1"/>
  <c r="G23" i="4"/>
  <c r="H23" i="4" s="1"/>
  <c r="G30" i="4"/>
  <c r="H30" i="4" s="1"/>
  <c r="G37" i="4"/>
  <c r="H37" i="4" s="1"/>
  <c r="G42" i="4"/>
  <c r="H42" i="4" s="1"/>
  <c r="G45" i="4"/>
  <c r="H45" i="4" s="1"/>
  <c r="G50" i="4"/>
  <c r="H50" i="4" s="1"/>
  <c r="G53" i="4"/>
  <c r="H53" i="4" s="1"/>
  <c r="G8" i="4"/>
  <c r="H8" i="4" s="1"/>
  <c r="G10" i="4"/>
  <c r="H10" i="4" s="1"/>
  <c r="G17" i="4"/>
  <c r="H17" i="4" s="1"/>
  <c r="G19" i="4"/>
  <c r="H19" i="4" s="1"/>
  <c r="G26" i="4"/>
  <c r="H26" i="4" s="1"/>
  <c r="G33" i="4"/>
  <c r="H33" i="4" s="1"/>
  <c r="G35" i="4"/>
  <c r="H35" i="4" s="1"/>
  <c r="G13" i="4"/>
  <c r="H13" i="4" s="1"/>
  <c r="G15" i="4"/>
  <c r="H15" i="4" s="1"/>
  <c r="G22" i="4"/>
  <c r="H22" i="4" s="1"/>
  <c r="G29" i="4"/>
  <c r="H29" i="4" s="1"/>
  <c r="G31" i="4"/>
  <c r="H31" i="4" s="1"/>
  <c r="G38" i="4"/>
  <c r="H38" i="4" s="1"/>
  <c r="G41" i="4"/>
  <c r="H41" i="4" s="1"/>
  <c r="G46" i="4"/>
  <c r="H46" i="4" s="1"/>
  <c r="G49" i="4"/>
  <c r="H49" i="4" s="1"/>
  <c r="K3" i="4"/>
  <c r="F7" i="4" s="1"/>
  <c r="K7" i="4"/>
  <c r="K8" i="4"/>
  <c r="F60" i="4" s="1"/>
  <c r="G52" i="4"/>
  <c r="H52" i="4" s="1"/>
  <c r="G48" i="4"/>
  <c r="H48" i="4" s="1"/>
  <c r="G44" i="4"/>
  <c r="H44" i="4" s="1"/>
  <c r="G40" i="4"/>
  <c r="H40" i="4" s="1"/>
  <c r="G36" i="4"/>
  <c r="H36" i="4" s="1"/>
  <c r="G32" i="4"/>
  <c r="H32" i="4" s="1"/>
  <c r="G28" i="4"/>
  <c r="H28" i="4" s="1"/>
  <c r="G24" i="4"/>
  <c r="H24" i="4" s="1"/>
  <c r="G20" i="4"/>
  <c r="H20" i="4" s="1"/>
  <c r="G16" i="4"/>
  <c r="H16" i="4" s="1"/>
  <c r="G12" i="4"/>
  <c r="H12" i="4" s="1"/>
  <c r="G55" i="4"/>
  <c r="H55" i="4" s="1"/>
  <c r="G51" i="4"/>
  <c r="H51" i="4" s="1"/>
  <c r="G47" i="4"/>
  <c r="H47" i="4" s="1"/>
  <c r="G43" i="4"/>
  <c r="H43" i="4" s="1"/>
  <c r="G39" i="4"/>
  <c r="H39" i="4" s="1"/>
  <c r="G2" i="4"/>
  <c r="H2" i="4" s="1"/>
  <c r="G3" i="4"/>
  <c r="H3" i="4" s="1"/>
  <c r="G6" i="4"/>
  <c r="H6" i="4" s="1"/>
  <c r="G7" i="4"/>
  <c r="H7" i="4" s="1"/>
  <c r="G3" i="2"/>
  <c r="H3" i="2" s="1"/>
  <c r="G13" i="2"/>
  <c r="H13" i="2" s="1"/>
  <c r="G16" i="2"/>
  <c r="H16" i="2" s="1"/>
  <c r="G29" i="2"/>
  <c r="H29" i="2" s="1"/>
  <c r="G32" i="2"/>
  <c r="H32" i="2" s="1"/>
  <c r="G52" i="2"/>
  <c r="H52" i="2" s="1"/>
  <c r="G9" i="2"/>
  <c r="H9" i="2" s="1"/>
  <c r="G12" i="2"/>
  <c r="H12" i="2" s="1"/>
  <c r="G25" i="2"/>
  <c r="H25" i="2" s="1"/>
  <c r="G28" i="2"/>
  <c r="H28" i="2" s="1"/>
  <c r="G41" i="2"/>
  <c r="H41" i="2" s="1"/>
  <c r="G44" i="2"/>
  <c r="H44" i="2" s="1"/>
  <c r="G7" i="2"/>
  <c r="H7" i="2" s="1"/>
  <c r="G21" i="2"/>
  <c r="H21" i="2" s="1"/>
  <c r="G24" i="2"/>
  <c r="H24" i="2" s="1"/>
  <c r="G37" i="2"/>
  <c r="H37" i="2" s="1"/>
  <c r="G40" i="2"/>
  <c r="H40" i="2" s="1"/>
  <c r="G5" i="2"/>
  <c r="H5" i="2" s="1"/>
  <c r="G17" i="2"/>
  <c r="H17" i="2" s="1"/>
  <c r="G20" i="2"/>
  <c r="H20" i="2" s="1"/>
  <c r="G33" i="2"/>
  <c r="H33" i="2" s="1"/>
  <c r="G36" i="2"/>
  <c r="H36" i="2" s="1"/>
  <c r="G48" i="2"/>
  <c r="H48" i="2" s="1"/>
  <c r="K7" i="2"/>
  <c r="K3" i="2"/>
  <c r="F2" i="2" s="1"/>
  <c r="K6" i="2"/>
  <c r="E13" i="2"/>
  <c r="E33" i="2"/>
  <c r="E49" i="2"/>
  <c r="F12" i="2"/>
  <c r="E12" i="2"/>
  <c r="E16" i="2"/>
  <c r="F40" i="2"/>
  <c r="E40" i="2"/>
  <c r="K8" i="2"/>
  <c r="F60" i="2" s="1"/>
  <c r="F62" i="2"/>
  <c r="F8" i="2"/>
  <c r="E17" i="2"/>
  <c r="E21" i="2"/>
  <c r="F47" i="2"/>
  <c r="E47" i="2"/>
  <c r="F51" i="2"/>
  <c r="E51" i="2"/>
  <c r="F55" i="2"/>
  <c r="E55" i="2"/>
  <c r="F6" i="2"/>
  <c r="E8" i="2"/>
  <c r="F20" i="2"/>
  <c r="E20" i="2"/>
  <c r="F24" i="2"/>
  <c r="E24" i="2"/>
  <c r="F28" i="2"/>
  <c r="E28" i="2"/>
  <c r="F32" i="2"/>
  <c r="E32" i="2"/>
  <c r="F36" i="2"/>
  <c r="E36" i="2"/>
  <c r="F44" i="2"/>
  <c r="E44" i="2"/>
  <c r="F4" i="2"/>
  <c r="E6" i="2"/>
  <c r="F11" i="2"/>
  <c r="F15" i="2"/>
  <c r="F19" i="2"/>
  <c r="F23" i="2"/>
  <c r="F27" i="2"/>
  <c r="F31" i="2"/>
  <c r="F35" i="2"/>
  <c r="F39" i="2"/>
  <c r="F43" i="2"/>
  <c r="F48" i="2"/>
  <c r="F52" i="2"/>
  <c r="G45" i="2"/>
  <c r="H45" i="2" s="1"/>
  <c r="G49" i="2"/>
  <c r="H49" i="2" s="1"/>
  <c r="G53" i="2"/>
  <c r="H53" i="2" s="1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G34" i="2"/>
  <c r="H34" i="2" s="1"/>
  <c r="G38" i="2"/>
  <c r="H38" i="2" s="1"/>
  <c r="G42" i="2"/>
  <c r="H42" i="2" s="1"/>
  <c r="G46" i="2"/>
  <c r="H46" i="2" s="1"/>
  <c r="E48" i="2"/>
  <c r="G50" i="2"/>
  <c r="H50" i="2" s="1"/>
  <c r="E52" i="2"/>
  <c r="G54" i="2"/>
  <c r="H54" i="2" s="1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43" i="2"/>
  <c r="H43" i="2" s="1"/>
  <c r="G47" i="2"/>
  <c r="H47" i="2" s="1"/>
  <c r="G51" i="2"/>
  <c r="H51" i="2" s="1"/>
  <c r="E44" i="4" l="1"/>
  <c r="E26" i="4"/>
  <c r="E10" i="4"/>
  <c r="F37" i="4"/>
  <c r="E41" i="4"/>
  <c r="F52" i="4"/>
  <c r="F53" i="4"/>
  <c r="F45" i="4"/>
  <c r="F21" i="4"/>
  <c r="E7" i="4"/>
  <c r="E50" i="4"/>
  <c r="E34" i="4"/>
  <c r="E18" i="4"/>
  <c r="E48" i="4"/>
  <c r="F29" i="4"/>
  <c r="F13" i="4"/>
  <c r="F5" i="4"/>
  <c r="F48" i="4"/>
  <c r="E49" i="4"/>
  <c r="F65" i="4"/>
  <c r="G65" i="4" s="1"/>
  <c r="H65" i="4" s="1"/>
  <c r="F63" i="4"/>
  <c r="G63" i="4" s="1"/>
  <c r="H63" i="4" s="1"/>
  <c r="G60" i="4"/>
  <c r="H60" i="4" s="1"/>
  <c r="E8" i="4"/>
  <c r="E4" i="4"/>
  <c r="F6" i="4"/>
  <c r="F2" i="4"/>
  <c r="F55" i="4"/>
  <c r="F54" i="4"/>
  <c r="F51" i="4"/>
  <c r="F50" i="4"/>
  <c r="F47" i="4"/>
  <c r="F46" i="4"/>
  <c r="F43" i="4"/>
  <c r="F42" i="4"/>
  <c r="F39" i="4"/>
  <c r="F36" i="4"/>
  <c r="F35" i="4"/>
  <c r="F32" i="4"/>
  <c r="F31" i="4"/>
  <c r="F28" i="4"/>
  <c r="F27" i="4"/>
  <c r="F24" i="4"/>
  <c r="F23" i="4"/>
  <c r="F20" i="4"/>
  <c r="F19" i="4"/>
  <c r="F16" i="4"/>
  <c r="F15" i="4"/>
  <c r="F12" i="4"/>
  <c r="F11" i="4"/>
  <c r="E6" i="4"/>
  <c r="E2" i="4"/>
  <c r="E55" i="4"/>
  <c r="E51" i="4"/>
  <c r="E47" i="4"/>
  <c r="E43" i="4"/>
  <c r="E39" i="4"/>
  <c r="F38" i="4"/>
  <c r="E37" i="4"/>
  <c r="E36" i="4"/>
  <c r="E35" i="4"/>
  <c r="F34" i="4"/>
  <c r="E33" i="4"/>
  <c r="E32" i="4"/>
  <c r="E31" i="4"/>
  <c r="F30" i="4"/>
  <c r="E29" i="4"/>
  <c r="E28" i="4"/>
  <c r="E27" i="4"/>
  <c r="F26" i="4"/>
  <c r="E25" i="4"/>
  <c r="E24" i="4"/>
  <c r="E23" i="4"/>
  <c r="F22" i="4"/>
  <c r="E21" i="4"/>
  <c r="E20" i="4"/>
  <c r="E19" i="4"/>
  <c r="F18" i="4"/>
  <c r="E17" i="4"/>
  <c r="E16" i="4"/>
  <c r="E15" i="4"/>
  <c r="F14" i="4"/>
  <c r="E13" i="4"/>
  <c r="E12" i="4"/>
  <c r="E11" i="4"/>
  <c r="F10" i="4"/>
  <c r="E9" i="4"/>
  <c r="F8" i="4"/>
  <c r="E5" i="4"/>
  <c r="F4" i="4"/>
  <c r="E46" i="4"/>
  <c r="F61" i="4"/>
  <c r="G61" i="4" s="1"/>
  <c r="H61" i="4" s="1"/>
  <c r="F59" i="4"/>
  <c r="G59" i="4" s="1"/>
  <c r="H59" i="4" s="1"/>
  <c r="E40" i="4"/>
  <c r="F33" i="4"/>
  <c r="F25" i="4"/>
  <c r="F17" i="4"/>
  <c r="F9" i="4"/>
  <c r="F44" i="4"/>
  <c r="E3" i="4"/>
  <c r="F49" i="4"/>
  <c r="F41" i="4"/>
  <c r="F3" i="4"/>
  <c r="E42" i="4"/>
  <c r="F64" i="4"/>
  <c r="G64" i="4" s="1"/>
  <c r="H64" i="4" s="1"/>
  <c r="E52" i="4"/>
  <c r="E38" i="4"/>
  <c r="E30" i="4"/>
  <c r="E22" i="4"/>
  <c r="E14" i="4"/>
  <c r="F40" i="4"/>
  <c r="E53" i="4"/>
  <c r="E45" i="4"/>
  <c r="E54" i="4"/>
  <c r="F62" i="4"/>
  <c r="G62" i="4" s="1"/>
  <c r="H62" i="4" s="1"/>
  <c r="F16" i="2"/>
  <c r="E45" i="2"/>
  <c r="E2" i="2"/>
  <c r="F65" i="2"/>
  <c r="G65" i="2" s="1"/>
  <c r="H65" i="2" s="1"/>
  <c r="F61" i="2"/>
  <c r="F63" i="2"/>
  <c r="F64" i="2"/>
  <c r="G64" i="2" s="1"/>
  <c r="H64" i="2" s="1"/>
  <c r="F59" i="2"/>
  <c r="G59" i="2" s="1"/>
  <c r="H59" i="2" s="1"/>
  <c r="E53" i="2"/>
  <c r="E41" i="2"/>
  <c r="E37" i="2"/>
  <c r="E29" i="2"/>
  <c r="E25" i="2"/>
  <c r="E9" i="2"/>
  <c r="E7" i="2"/>
  <c r="E5" i="2"/>
  <c r="E3" i="2"/>
  <c r="G63" i="2"/>
  <c r="H63" i="2" s="1"/>
  <c r="G62" i="2"/>
  <c r="H62" i="2" s="1"/>
  <c r="G61" i="2"/>
  <c r="H61" i="2" s="1"/>
  <c r="G60" i="2"/>
  <c r="H60" i="2" s="1"/>
  <c r="F54" i="2"/>
  <c r="F50" i="2"/>
  <c r="F46" i="2"/>
  <c r="F7" i="2"/>
  <c r="F53" i="2"/>
  <c r="F41" i="2"/>
  <c r="F38" i="2"/>
  <c r="F37" i="2"/>
  <c r="F34" i="2"/>
  <c r="F30" i="2"/>
  <c r="F26" i="2"/>
  <c r="F21" i="2"/>
  <c r="F17" i="2"/>
  <c r="F14" i="2"/>
  <c r="F13" i="2"/>
  <c r="F10" i="2"/>
  <c r="F9" i="2"/>
  <c r="E34" i="2"/>
  <c r="E30" i="2"/>
  <c r="E14" i="2"/>
  <c r="E10" i="2"/>
  <c r="F3" i="2"/>
  <c r="E50" i="2"/>
  <c r="E27" i="2"/>
  <c r="E19" i="2"/>
  <c r="E11" i="2"/>
  <c r="F49" i="2"/>
  <c r="F45" i="2"/>
  <c r="F42" i="2"/>
  <c r="F33" i="2"/>
  <c r="F29" i="2"/>
  <c r="F25" i="2"/>
  <c r="F22" i="2"/>
  <c r="F18" i="2"/>
  <c r="E42" i="2"/>
  <c r="E38" i="2"/>
  <c r="E26" i="2"/>
  <c r="E22" i="2"/>
  <c r="E18" i="2"/>
  <c r="E54" i="2"/>
  <c r="E46" i="2"/>
  <c r="E43" i="2"/>
  <c r="E39" i="2"/>
  <c r="E35" i="2"/>
  <c r="E31" i="2"/>
  <c r="E23" i="2"/>
  <c r="E15" i="2"/>
  <c r="F5" i="2"/>
  <c r="E4" i="2"/>
  <c r="K4" i="4" l="1"/>
  <c r="K5" i="4"/>
  <c r="K5" i="2"/>
  <c r="K4" i="2"/>
  <c r="I50" i="1"/>
  <c r="I51" i="1"/>
  <c r="I25" i="1"/>
  <c r="I42" i="1"/>
  <c r="I30" i="1"/>
  <c r="I35" i="1"/>
  <c r="I22" i="1"/>
  <c r="I31" i="1"/>
  <c r="I17" i="1"/>
  <c r="I10" i="1"/>
  <c r="I16" i="1"/>
  <c r="I13" i="1"/>
  <c r="I19" i="1"/>
  <c r="I53" i="1"/>
  <c r="I39" i="1"/>
  <c r="I44" i="1"/>
  <c r="I55" i="1"/>
  <c r="I20" i="1"/>
  <c r="I23" i="1"/>
  <c r="I3" i="1"/>
  <c r="I40" i="1"/>
  <c r="I48" i="1"/>
  <c r="I29" i="1"/>
  <c r="I38" i="1"/>
  <c r="I43" i="1"/>
  <c r="I5" i="1"/>
  <c r="I34" i="1"/>
  <c r="I21" i="1"/>
  <c r="I8" i="1"/>
  <c r="I28" i="1"/>
  <c r="I11" i="1"/>
  <c r="I14" i="1"/>
  <c r="I47" i="1"/>
  <c r="I32" i="1"/>
  <c r="I56" i="1"/>
  <c r="I18" i="1"/>
  <c r="I33" i="1"/>
  <c r="I27" i="1"/>
  <c r="I36" i="1"/>
  <c r="I49" i="1"/>
  <c r="I9" i="1"/>
  <c r="I4" i="1"/>
  <c r="I12" i="1"/>
  <c r="I6" i="1"/>
  <c r="I54" i="1"/>
  <c r="I7" i="1"/>
  <c r="I26" i="1"/>
  <c r="I46" i="1"/>
  <c r="I15" i="1"/>
  <c r="I24" i="1"/>
  <c r="I52" i="1"/>
  <c r="I41" i="1"/>
  <c r="I37" i="1"/>
  <c r="H50" i="1"/>
  <c r="H51" i="1"/>
  <c r="H25" i="1"/>
  <c r="H42" i="1"/>
  <c r="H30" i="1"/>
  <c r="H35" i="1"/>
  <c r="H22" i="1"/>
  <c r="H31" i="1"/>
  <c r="H17" i="1"/>
  <c r="H10" i="1"/>
  <c r="H16" i="1"/>
  <c r="H13" i="1"/>
  <c r="H19" i="1"/>
  <c r="H53" i="1"/>
  <c r="H39" i="1"/>
  <c r="H44" i="1"/>
  <c r="H55" i="1"/>
  <c r="H20" i="1"/>
  <c r="H23" i="1"/>
  <c r="H3" i="1"/>
  <c r="H40" i="1"/>
  <c r="H48" i="1"/>
  <c r="H29" i="1"/>
  <c r="H38" i="1"/>
  <c r="H43" i="1"/>
  <c r="H5" i="1"/>
  <c r="H34" i="1"/>
  <c r="H21" i="1"/>
  <c r="H8" i="1"/>
  <c r="H28" i="1"/>
  <c r="H11" i="1"/>
  <c r="H14" i="1"/>
  <c r="H47" i="1"/>
  <c r="H32" i="1"/>
  <c r="H56" i="1"/>
  <c r="H18" i="1"/>
  <c r="H33" i="1"/>
  <c r="H27" i="1"/>
  <c r="H36" i="1"/>
  <c r="H49" i="1"/>
  <c r="H9" i="1"/>
  <c r="H4" i="1"/>
  <c r="H12" i="1"/>
  <c r="H6" i="1"/>
  <c r="H54" i="1"/>
  <c r="H7" i="1"/>
  <c r="H26" i="1"/>
  <c r="H46" i="1"/>
  <c r="H15" i="1"/>
  <c r="H24" i="1"/>
  <c r="H52" i="1"/>
  <c r="H41" i="1"/>
  <c r="H37" i="1"/>
  <c r="I45" i="1"/>
  <c r="H45" i="1"/>
</calcChain>
</file>

<file path=xl/sharedStrings.xml><?xml version="1.0" encoding="utf-8"?>
<sst xmlns="http://schemas.openxmlformats.org/spreadsheetml/2006/main" count="546" uniqueCount="292">
  <si>
    <t>Dalverzin</t>
  </si>
  <si>
    <t>start_date</t>
  </si>
  <si>
    <t>end_date</t>
  </si>
  <si>
    <t>duration</t>
  </si>
  <si>
    <t>peak</t>
  </si>
  <si>
    <t>sum</t>
  </si>
  <si>
    <t>average</t>
  </si>
  <si>
    <t>median</t>
  </si>
  <si>
    <t>03/01/1929</t>
  </si>
  <si>
    <t>09/01/1929</t>
  </si>
  <si>
    <t>6</t>
  </si>
  <si>
    <t>-2.02</t>
  </si>
  <si>
    <t>-7.38</t>
  </si>
  <si>
    <t>-1.23</t>
  </si>
  <si>
    <t>-1.33</t>
  </si>
  <si>
    <t>11/01/1929</t>
  </si>
  <si>
    <t>09/01/1930</t>
  </si>
  <si>
    <t>10</t>
  </si>
  <si>
    <t>-1.45</t>
  </si>
  <si>
    <t>-8.92</t>
  </si>
  <si>
    <t>-0.89</t>
  </si>
  <si>
    <t>-0.92</t>
  </si>
  <si>
    <t>03/01/1931</t>
  </si>
  <si>
    <t>01/01/1932</t>
  </si>
  <si>
    <t>-1.85</t>
  </si>
  <si>
    <t>-9.28</t>
  </si>
  <si>
    <t>-0.93</t>
  </si>
  <si>
    <t>-0.78</t>
  </si>
  <si>
    <t>08/01/1932</t>
  </si>
  <si>
    <t>10/01/1932</t>
  </si>
  <si>
    <t>2</t>
  </si>
  <si>
    <t>-1.59</t>
  </si>
  <si>
    <t>-2.74</t>
  </si>
  <si>
    <t>-1.37</t>
  </si>
  <si>
    <t>06/01/1933</t>
  </si>
  <si>
    <t>12/01/1933</t>
  </si>
  <si>
    <t>-1.73</t>
  </si>
  <si>
    <t>-6.83</t>
  </si>
  <si>
    <t>-1.14</t>
  </si>
  <si>
    <t>-1.09</t>
  </si>
  <si>
    <t>02/01/1936</t>
  </si>
  <si>
    <t>04/01/1936</t>
  </si>
  <si>
    <t>-2.04</t>
  </si>
  <si>
    <t>-3.34</t>
  </si>
  <si>
    <t>-1.67</t>
  </si>
  <si>
    <t>11/01/1936</t>
  </si>
  <si>
    <t>05/01/1937</t>
  </si>
  <si>
    <t>-4.5</t>
  </si>
  <si>
    <t>-0.75</t>
  </si>
  <si>
    <t>-0.7</t>
  </si>
  <si>
    <t>08/01/1939</t>
  </si>
  <si>
    <t>10/01/1939</t>
  </si>
  <si>
    <t>-1.35</t>
  </si>
  <si>
    <t>-2.43</t>
  </si>
  <si>
    <t>-1.21</t>
  </si>
  <si>
    <t>02/01/1940</t>
  </si>
  <si>
    <t>07/01/1940</t>
  </si>
  <si>
    <t>5</t>
  </si>
  <si>
    <t>-1.12</t>
  </si>
  <si>
    <t>-3.39</t>
  </si>
  <si>
    <t>-0.68</t>
  </si>
  <si>
    <t>-0.55</t>
  </si>
  <si>
    <t>08/01/1940</t>
  </si>
  <si>
    <t>10/01/1940</t>
  </si>
  <si>
    <t>-1.19</t>
  </si>
  <si>
    <t>-1.87</t>
  </si>
  <si>
    <t>-0.94</t>
  </si>
  <si>
    <t>11/01/1941</t>
  </si>
  <si>
    <t>01/01/1942</t>
  </si>
  <si>
    <t>-1.6</t>
  </si>
  <si>
    <t>-0.8</t>
  </si>
  <si>
    <t>09/01/1942</t>
  </si>
  <si>
    <t>11/01/1942</t>
  </si>
  <si>
    <t>-1.15</t>
  </si>
  <si>
    <t>-1.86</t>
  </si>
  <si>
    <t>02/01/1943</t>
  </si>
  <si>
    <t>03/01/1943</t>
  </si>
  <si>
    <t>1</t>
  </si>
  <si>
    <t>-1.76</t>
  </si>
  <si>
    <t>07/01/1943</t>
  </si>
  <si>
    <t>10/01/1943</t>
  </si>
  <si>
    <t>3</t>
  </si>
  <si>
    <t>-1.01</t>
  </si>
  <si>
    <t>-2.23</t>
  </si>
  <si>
    <t>-0.74</t>
  </si>
  <si>
    <t>02/01/1944</t>
  </si>
  <si>
    <t>10/01/1944</t>
  </si>
  <si>
    <t>8</t>
  </si>
  <si>
    <t>-3.14</t>
  </si>
  <si>
    <t>-12.62</t>
  </si>
  <si>
    <t>-1.58</t>
  </si>
  <si>
    <t>-1.31</t>
  </si>
  <si>
    <t>05/01/1946</t>
  </si>
  <si>
    <t>10/01/1946</t>
  </si>
  <si>
    <t>-1.98</t>
  </si>
  <si>
    <t>-5.59</t>
  </si>
  <si>
    <t>-1.38</t>
  </si>
  <si>
    <t>08/01/1948</t>
  </si>
  <si>
    <t>05/01/1949</t>
  </si>
  <si>
    <t>9</t>
  </si>
  <si>
    <t>-2</t>
  </si>
  <si>
    <t>-7.03</t>
  </si>
  <si>
    <t>-0.53</t>
  </si>
  <si>
    <t>12/01/1949</t>
  </si>
  <si>
    <t>01/01/1951</t>
  </si>
  <si>
    <t>13</t>
  </si>
  <si>
    <t>-2.29</t>
  </si>
  <si>
    <t>-14.18</t>
  </si>
  <si>
    <t>-0.97</t>
  </si>
  <si>
    <t>04/01/1951</t>
  </si>
  <si>
    <t>07/01/1951</t>
  </si>
  <si>
    <t>-1.43</t>
  </si>
  <si>
    <t>-2.26</t>
  </si>
  <si>
    <t>10/01/1952</t>
  </si>
  <si>
    <t>03/01/1953</t>
  </si>
  <si>
    <t>-2.47</t>
  </si>
  <si>
    <t>-0.49</t>
  </si>
  <si>
    <t>-0.39</t>
  </si>
  <si>
    <t>09/01/1953</t>
  </si>
  <si>
    <t>10/01/1953</t>
  </si>
  <si>
    <t>-1.02</t>
  </si>
  <si>
    <t>10/01/1954</t>
  </si>
  <si>
    <t>04/01/1955</t>
  </si>
  <si>
    <t>-2.11</t>
  </si>
  <si>
    <t>-5.68</t>
  </si>
  <si>
    <t>-0.95</t>
  </si>
  <si>
    <t>-0.81</t>
  </si>
  <si>
    <t>11/01/1956</t>
  </si>
  <si>
    <t>08/01/1957</t>
  </si>
  <si>
    <t>-1.64</t>
  </si>
  <si>
    <t>-8.66</t>
  </si>
  <si>
    <t>-0.96</t>
  </si>
  <si>
    <t>-0.82</t>
  </si>
  <si>
    <t>07/01/1959</t>
  </si>
  <si>
    <t>11/01/1959</t>
  </si>
  <si>
    <t>4</t>
  </si>
  <si>
    <t>-1.27</t>
  </si>
  <si>
    <t>-3</t>
  </si>
  <si>
    <t>-0.77</t>
  </si>
  <si>
    <t>02/01/1961</t>
  </si>
  <si>
    <t>08/01/1961</t>
  </si>
  <si>
    <t>-1.71</t>
  </si>
  <si>
    <t>-5.47</t>
  </si>
  <si>
    <t>-0.91</t>
  </si>
  <si>
    <t>02/01/1962</t>
  </si>
  <si>
    <t>07/01/1962</t>
  </si>
  <si>
    <t>-1.91</t>
  </si>
  <si>
    <t>-6.88</t>
  </si>
  <si>
    <t>-1.55</t>
  </si>
  <si>
    <t>09/01/1962</t>
  </si>
  <si>
    <t>10/01/1962</t>
  </si>
  <si>
    <t>10/01/1964</t>
  </si>
  <si>
    <t>02/01/1965</t>
  </si>
  <si>
    <t>-1.7</t>
  </si>
  <si>
    <t>-1.28</t>
  </si>
  <si>
    <t>06/01/1965</t>
  </si>
  <si>
    <t>08/01/1965</t>
  </si>
  <si>
    <t>-1.16</t>
  </si>
  <si>
    <t>-2.3</t>
  </si>
  <si>
    <t>02/01/1966</t>
  </si>
  <si>
    <t>03/01/1966</t>
  </si>
  <si>
    <t>-1.26</t>
  </si>
  <si>
    <t>01/01/1967</t>
  </si>
  <si>
    <t>04/01/1967</t>
  </si>
  <si>
    <t>-1.77</t>
  </si>
  <si>
    <t>-2.95</t>
  </si>
  <si>
    <t>-0.98</t>
  </si>
  <si>
    <t>02/01/1968</t>
  </si>
  <si>
    <t>03/01/1968</t>
  </si>
  <si>
    <t>-1.65</t>
  </si>
  <si>
    <t>02/01/1970</t>
  </si>
  <si>
    <t>04/01/1970</t>
  </si>
  <si>
    <t>-1.22</t>
  </si>
  <si>
    <t>-1.78</t>
  </si>
  <si>
    <t>05/01/1971</t>
  </si>
  <si>
    <t>01/01/1972</t>
  </si>
  <si>
    <t>-2.05</t>
  </si>
  <si>
    <t>-8.21</t>
  </si>
  <si>
    <t>-1.03</t>
  </si>
  <si>
    <t>-1.05</t>
  </si>
  <si>
    <t>12/01/1973</t>
  </si>
  <si>
    <t>06/01/1974</t>
  </si>
  <si>
    <t>-1.96</t>
  </si>
  <si>
    <t>-3.86</t>
  </si>
  <si>
    <t>-0.64</t>
  </si>
  <si>
    <t>-0.56</t>
  </si>
  <si>
    <t>11/01/1974</t>
  </si>
  <si>
    <t>01/01/1976</t>
  </si>
  <si>
    <t>14</t>
  </si>
  <si>
    <t>-3.47</t>
  </si>
  <si>
    <t>-19.12</t>
  </si>
  <si>
    <t>-1.3</t>
  </si>
  <si>
    <t>08/01/1976</t>
  </si>
  <si>
    <t>10/01/1976</t>
  </si>
  <si>
    <t>-2.21</t>
  </si>
  <si>
    <t>-1.11</t>
  </si>
  <si>
    <t>04/01/1977</t>
  </si>
  <si>
    <t>07/01/1977</t>
  </si>
  <si>
    <t>-2.12</t>
  </si>
  <si>
    <t>-4.17</t>
  </si>
  <si>
    <t>-1.39</t>
  </si>
  <si>
    <t>-1.25</t>
  </si>
  <si>
    <t>09/01/1978</t>
  </si>
  <si>
    <t>11/01/1978</t>
  </si>
  <si>
    <t>-2.88</t>
  </si>
  <si>
    <t>-1.44</t>
  </si>
  <si>
    <t>11/01/1979</t>
  </si>
  <si>
    <t>02/01/1980</t>
  </si>
  <si>
    <t>-1.82</t>
  </si>
  <si>
    <t>-4.69</t>
  </si>
  <si>
    <t>-1.56</t>
  </si>
  <si>
    <t>12/01/1981</t>
  </si>
  <si>
    <t>08/01/1982</t>
  </si>
  <si>
    <t>-2.41</t>
  </si>
  <si>
    <t>-8.85</t>
  </si>
  <si>
    <t>-0.72</t>
  </si>
  <si>
    <t>04/01/1983</t>
  </si>
  <si>
    <t>07/01/1983</t>
  </si>
  <si>
    <t>-1.2</t>
  </si>
  <si>
    <t>-0.32</t>
  </si>
  <si>
    <t>10/01/1983</t>
  </si>
  <si>
    <t>11/01/1983</t>
  </si>
  <si>
    <t>08/01/1984</t>
  </si>
  <si>
    <t>10/01/1984</t>
  </si>
  <si>
    <t>-1.74</t>
  </si>
  <si>
    <t>-0.87</t>
  </si>
  <si>
    <t>09/01/1985</t>
  </si>
  <si>
    <t>10/01/1985</t>
  </si>
  <si>
    <t>01/01/1986</t>
  </si>
  <si>
    <t>09/01/1986</t>
  </si>
  <si>
    <t>-2.31</t>
  </si>
  <si>
    <t>-12.71</t>
  </si>
  <si>
    <t>08/01/1988</t>
  </si>
  <si>
    <t>09/01/1988</t>
  </si>
  <si>
    <t>11/01/1988</t>
  </si>
  <si>
    <t>02/01/1989</t>
  </si>
  <si>
    <t>-2.79</t>
  </si>
  <si>
    <t>05/01/1989</t>
  </si>
  <si>
    <t>01/01/1990</t>
  </si>
  <si>
    <t>-1.51</t>
  </si>
  <si>
    <t>-7.58</t>
  </si>
  <si>
    <t>11/01/1992</t>
  </si>
  <si>
    <t>02/01/1993</t>
  </si>
  <si>
    <t>-1.36</t>
  </si>
  <si>
    <t>-1.83</t>
  </si>
  <si>
    <t>-0.61</t>
  </si>
  <si>
    <t>-0.38</t>
  </si>
  <si>
    <t>08/01/1994</t>
  </si>
  <si>
    <t>11/01/1994</t>
  </si>
  <si>
    <t>-2.62</t>
  </si>
  <si>
    <t>03/01/1995</t>
  </si>
  <si>
    <t>10/01/1995</t>
  </si>
  <si>
    <t>7</t>
  </si>
  <si>
    <t>-2.33</t>
  </si>
  <si>
    <t>-9.59</t>
  </si>
  <si>
    <t>12/01/1996</t>
  </si>
  <si>
    <t>04/01/1997</t>
  </si>
  <si>
    <t>-2.42</t>
  </si>
  <si>
    <t>-5.73</t>
  </si>
  <si>
    <t>-1.47</t>
  </si>
  <si>
    <t>09/01/1997</t>
  </si>
  <si>
    <t>02/01/1998</t>
  </si>
  <si>
    <t>-5.01</t>
  </si>
  <si>
    <t>-1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</si>
  <si>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</si>
  <si>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</si>
  <si>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</si>
  <si>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</si>
  <si>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</si>
  <si>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</si>
  <si>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</si>
  <si>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</si>
  <si>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</si>
  <si>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</si>
  <si>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</si>
  <si>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</si>
  <si>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</si>
  <si>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</si>
  <si>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</si>
  <si>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</si>
  <si>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</si>
  <si>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</si>
  <si>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</si>
  <si>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</si>
  <si>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</si>
  <si>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</si>
  <si>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</si>
  <si>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</si>
  <si>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</si>
  <si>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(-0.1)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</si>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</sst>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opLeftCell="A43" workbookViewId="0">
      <selection activeCell="I3" sqref="I3:I5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264</v>
      </c>
    </row>
    <row r="3" spans="1:9" x14ac:dyDescent="0.35">
      <c r="A3" t="s">
        <v>118</v>
      </c>
      <c r="B3" t="s">
        <v>119</v>
      </c>
      <c r="C3" t="s">
        <v>77</v>
      </c>
      <c r="D3" t="s">
        <v>120</v>
      </c>
      <c r="E3" t="s">
        <v>120</v>
      </c>
      <c r="F3" t="s">
        <v>120</v>
      </c>
      <c r="G3" t="s">
        <v>120</v>
      </c>
      <c r="H3">
        <f>C3*1</f>
        <v>1</v>
      </c>
      <c r="I3">
        <f>E3*-1</f>
        <v>1.02</v>
      </c>
    </row>
    <row r="4" spans="1:9" x14ac:dyDescent="0.35">
      <c r="A4" t="s">
        <v>220</v>
      </c>
      <c r="B4" t="s">
        <v>221</v>
      </c>
      <c r="C4" t="s">
        <v>77</v>
      </c>
      <c r="D4" t="s">
        <v>39</v>
      </c>
      <c r="E4" t="s">
        <v>39</v>
      </c>
      <c r="F4" t="s">
        <v>39</v>
      </c>
      <c r="G4" t="s">
        <v>39</v>
      </c>
      <c r="H4">
        <f>C4*1</f>
        <v>1</v>
      </c>
      <c r="I4">
        <f>E4*-1</f>
        <v>1.0900000000000001</v>
      </c>
    </row>
    <row r="5" spans="1:9" x14ac:dyDescent="0.35">
      <c r="A5" t="s">
        <v>149</v>
      </c>
      <c r="B5" t="s">
        <v>150</v>
      </c>
      <c r="C5" t="s">
        <v>77</v>
      </c>
      <c r="D5" t="s">
        <v>73</v>
      </c>
      <c r="E5" t="s">
        <v>73</v>
      </c>
      <c r="F5" t="s">
        <v>73</v>
      </c>
      <c r="G5" t="s">
        <v>73</v>
      </c>
      <c r="H5">
        <f>C5*1</f>
        <v>1</v>
      </c>
      <c r="I5">
        <f>E5*-1</f>
        <v>1.1499999999999999</v>
      </c>
    </row>
    <row r="6" spans="1:9" x14ac:dyDescent="0.35">
      <c r="A6" t="s">
        <v>226</v>
      </c>
      <c r="B6" t="s">
        <v>227</v>
      </c>
      <c r="C6" t="s">
        <v>77</v>
      </c>
      <c r="D6" t="s">
        <v>73</v>
      </c>
      <c r="E6" t="s">
        <v>73</v>
      </c>
      <c r="F6" t="s">
        <v>73</v>
      </c>
      <c r="G6" t="s">
        <v>73</v>
      </c>
      <c r="H6">
        <f>C6*1</f>
        <v>1</v>
      </c>
      <c r="I6">
        <f>E6*-1</f>
        <v>1.1499999999999999</v>
      </c>
    </row>
    <row r="7" spans="1:9" x14ac:dyDescent="0.35">
      <c r="A7" t="s">
        <v>232</v>
      </c>
      <c r="B7" t="s">
        <v>233</v>
      </c>
      <c r="C7" t="s">
        <v>77</v>
      </c>
      <c r="D7" t="s">
        <v>64</v>
      </c>
      <c r="E7" t="s">
        <v>64</v>
      </c>
      <c r="F7" t="s">
        <v>64</v>
      </c>
      <c r="G7" t="s">
        <v>64</v>
      </c>
      <c r="H7">
        <f>C7*1</f>
        <v>1</v>
      </c>
      <c r="I7">
        <f>E7*-1</f>
        <v>1.19</v>
      </c>
    </row>
    <row r="8" spans="1:9" x14ac:dyDescent="0.35">
      <c r="A8" t="s">
        <v>159</v>
      </c>
      <c r="B8" t="s">
        <v>160</v>
      </c>
      <c r="C8" t="s">
        <v>77</v>
      </c>
      <c r="D8" t="s">
        <v>161</v>
      </c>
      <c r="E8" t="s">
        <v>161</v>
      </c>
      <c r="F8" t="s">
        <v>161</v>
      </c>
      <c r="G8" t="s">
        <v>161</v>
      </c>
      <c r="H8">
        <f>C8*1</f>
        <v>1</v>
      </c>
      <c r="I8">
        <f>E8*-1</f>
        <v>1.26</v>
      </c>
    </row>
    <row r="9" spans="1:9" x14ac:dyDescent="0.35">
      <c r="A9" t="s">
        <v>216</v>
      </c>
      <c r="B9" t="s">
        <v>217</v>
      </c>
      <c r="C9" t="s">
        <v>81</v>
      </c>
      <c r="D9" t="s">
        <v>218</v>
      </c>
      <c r="E9" t="s">
        <v>90</v>
      </c>
      <c r="F9" t="s">
        <v>102</v>
      </c>
      <c r="G9" t="s">
        <v>219</v>
      </c>
      <c r="H9">
        <f>C9*1</f>
        <v>3</v>
      </c>
      <c r="I9">
        <f>E9*-1</f>
        <v>1.58</v>
      </c>
    </row>
    <row r="10" spans="1:9" x14ac:dyDescent="0.35">
      <c r="A10" t="s">
        <v>67</v>
      </c>
      <c r="B10" t="s">
        <v>68</v>
      </c>
      <c r="C10" t="s">
        <v>30</v>
      </c>
      <c r="D10" t="s">
        <v>54</v>
      </c>
      <c r="E10" t="s">
        <v>69</v>
      </c>
      <c r="F10" t="s">
        <v>70</v>
      </c>
      <c r="G10" t="s">
        <v>70</v>
      </c>
      <c r="H10">
        <f>C10*1</f>
        <v>2</v>
      </c>
      <c r="I10">
        <f>E10*-1</f>
        <v>1.6</v>
      </c>
    </row>
    <row r="11" spans="1:9" x14ac:dyDescent="0.35">
      <c r="A11" t="s">
        <v>167</v>
      </c>
      <c r="B11" t="s">
        <v>168</v>
      </c>
      <c r="C11" t="s">
        <v>77</v>
      </c>
      <c r="D11" t="s">
        <v>169</v>
      </c>
      <c r="E11" t="s">
        <v>169</v>
      </c>
      <c r="F11" t="s">
        <v>169</v>
      </c>
      <c r="G11" t="s">
        <v>169</v>
      </c>
      <c r="H11">
        <f>C11*1</f>
        <v>1</v>
      </c>
      <c r="I11">
        <f>E11*-1</f>
        <v>1.65</v>
      </c>
    </row>
    <row r="12" spans="1:9" x14ac:dyDescent="0.35">
      <c r="A12" t="s">
        <v>222</v>
      </c>
      <c r="B12" t="s">
        <v>223</v>
      </c>
      <c r="C12" t="s">
        <v>30</v>
      </c>
      <c r="D12" t="s">
        <v>31</v>
      </c>
      <c r="E12" t="s">
        <v>224</v>
      </c>
      <c r="F12" t="s">
        <v>225</v>
      </c>
      <c r="G12" t="s">
        <v>225</v>
      </c>
      <c r="H12">
        <f>C12*1</f>
        <v>2</v>
      </c>
      <c r="I12">
        <f>E12*-1</f>
        <v>1.74</v>
      </c>
    </row>
    <row r="13" spans="1:9" x14ac:dyDescent="0.35">
      <c r="A13" t="s">
        <v>75</v>
      </c>
      <c r="B13" t="s">
        <v>76</v>
      </c>
      <c r="C13" t="s">
        <v>77</v>
      </c>
      <c r="D13" t="s">
        <v>78</v>
      </c>
      <c r="E13" t="s">
        <v>78</v>
      </c>
      <c r="F13" t="s">
        <v>78</v>
      </c>
      <c r="G13" t="s">
        <v>78</v>
      </c>
      <c r="H13">
        <f>C13*1</f>
        <v>1</v>
      </c>
      <c r="I13">
        <f>E13*-1</f>
        <v>1.76</v>
      </c>
    </row>
    <row r="14" spans="1:9" x14ac:dyDescent="0.35">
      <c r="A14" t="s">
        <v>170</v>
      </c>
      <c r="B14" t="s">
        <v>171</v>
      </c>
      <c r="C14" t="s">
        <v>30</v>
      </c>
      <c r="D14" t="s">
        <v>172</v>
      </c>
      <c r="E14" t="s">
        <v>173</v>
      </c>
      <c r="F14" t="s">
        <v>20</v>
      </c>
      <c r="G14" t="s">
        <v>20</v>
      </c>
      <c r="H14">
        <f>C14*1</f>
        <v>2</v>
      </c>
      <c r="I14">
        <f>E14*-1</f>
        <v>1.78</v>
      </c>
    </row>
    <row r="15" spans="1:9" x14ac:dyDescent="0.35">
      <c r="A15" t="s">
        <v>241</v>
      </c>
      <c r="B15" t="s">
        <v>242</v>
      </c>
      <c r="C15" t="s">
        <v>81</v>
      </c>
      <c r="D15" t="s">
        <v>243</v>
      </c>
      <c r="E15" t="s">
        <v>244</v>
      </c>
      <c r="F15" t="s">
        <v>245</v>
      </c>
      <c r="G15" t="s">
        <v>246</v>
      </c>
      <c r="H15">
        <f>C15*1</f>
        <v>3</v>
      </c>
      <c r="I15">
        <f>E15*-1</f>
        <v>1.83</v>
      </c>
    </row>
    <row r="16" spans="1:9" x14ac:dyDescent="0.35">
      <c r="A16" t="s">
        <v>71</v>
      </c>
      <c r="B16" t="s">
        <v>72</v>
      </c>
      <c r="C16" t="s">
        <v>30</v>
      </c>
      <c r="D16" t="s">
        <v>73</v>
      </c>
      <c r="E16" t="s">
        <v>74</v>
      </c>
      <c r="F16" t="s">
        <v>26</v>
      </c>
      <c r="G16" t="s">
        <v>26</v>
      </c>
      <c r="H16">
        <f>C16*1</f>
        <v>2</v>
      </c>
      <c r="I16">
        <f>E16*-1</f>
        <v>1.86</v>
      </c>
    </row>
    <row r="17" spans="1:9" x14ac:dyDescent="0.35">
      <c r="A17" t="s">
        <v>62</v>
      </c>
      <c r="B17" t="s">
        <v>63</v>
      </c>
      <c r="C17" t="s">
        <v>30</v>
      </c>
      <c r="D17" t="s">
        <v>64</v>
      </c>
      <c r="E17" t="s">
        <v>65</v>
      </c>
      <c r="F17" t="s">
        <v>66</v>
      </c>
      <c r="G17" t="s">
        <v>66</v>
      </c>
      <c r="H17">
        <f>C17*1</f>
        <v>2</v>
      </c>
      <c r="I17">
        <f>E17*-1</f>
        <v>1.87</v>
      </c>
    </row>
    <row r="18" spans="1:9" x14ac:dyDescent="0.35">
      <c r="A18" t="s">
        <v>192</v>
      </c>
      <c r="B18" t="s">
        <v>193</v>
      </c>
      <c r="C18" t="s">
        <v>30</v>
      </c>
      <c r="D18" t="s">
        <v>73</v>
      </c>
      <c r="E18" t="s">
        <v>194</v>
      </c>
      <c r="F18" t="s">
        <v>195</v>
      </c>
      <c r="G18" t="s">
        <v>195</v>
      </c>
      <c r="H18">
        <f>C18*1</f>
        <v>2</v>
      </c>
      <c r="I18">
        <f>E18*-1</f>
        <v>2.21</v>
      </c>
    </row>
    <row r="19" spans="1:9" x14ac:dyDescent="0.35">
      <c r="A19" t="s">
        <v>79</v>
      </c>
      <c r="B19" t="s">
        <v>80</v>
      </c>
      <c r="C19" t="s">
        <v>81</v>
      </c>
      <c r="D19" t="s">
        <v>82</v>
      </c>
      <c r="E19" t="s">
        <v>83</v>
      </c>
      <c r="F19" t="s">
        <v>84</v>
      </c>
      <c r="G19" t="s">
        <v>84</v>
      </c>
      <c r="H19">
        <f>C19*1</f>
        <v>3</v>
      </c>
      <c r="I19">
        <f>E19*-1</f>
        <v>2.23</v>
      </c>
    </row>
    <row r="20" spans="1:9" x14ac:dyDescent="0.35">
      <c r="A20" t="s">
        <v>109</v>
      </c>
      <c r="B20" t="s">
        <v>110</v>
      </c>
      <c r="C20" t="s">
        <v>81</v>
      </c>
      <c r="D20" t="s">
        <v>111</v>
      </c>
      <c r="E20" t="s">
        <v>112</v>
      </c>
      <c r="F20" t="s">
        <v>48</v>
      </c>
      <c r="G20" t="s">
        <v>49</v>
      </c>
      <c r="H20">
        <f>C20*1</f>
        <v>3</v>
      </c>
      <c r="I20">
        <f>E20*-1</f>
        <v>2.2599999999999998</v>
      </c>
    </row>
    <row r="21" spans="1:9" x14ac:dyDescent="0.35">
      <c r="A21" t="s">
        <v>155</v>
      </c>
      <c r="B21" t="s">
        <v>156</v>
      </c>
      <c r="C21" t="s">
        <v>30</v>
      </c>
      <c r="D21" t="s">
        <v>157</v>
      </c>
      <c r="E21" t="s">
        <v>158</v>
      </c>
      <c r="F21" t="s">
        <v>73</v>
      </c>
      <c r="G21" t="s">
        <v>73</v>
      </c>
      <c r="H21">
        <f>C21*1</f>
        <v>2</v>
      </c>
      <c r="I21">
        <f>E21*-1</f>
        <v>2.2999999999999998</v>
      </c>
    </row>
    <row r="22" spans="1:9" x14ac:dyDescent="0.35">
      <c r="A22" t="s">
        <v>50</v>
      </c>
      <c r="B22" t="s">
        <v>51</v>
      </c>
      <c r="C22" t="s">
        <v>30</v>
      </c>
      <c r="D22" t="s">
        <v>52</v>
      </c>
      <c r="E22" t="s">
        <v>53</v>
      </c>
      <c r="F22" t="s">
        <v>54</v>
      </c>
      <c r="G22" t="s">
        <v>54</v>
      </c>
      <c r="H22">
        <f>C22*1</f>
        <v>2</v>
      </c>
      <c r="I22">
        <f>E22*-1</f>
        <v>2.4300000000000002</v>
      </c>
    </row>
    <row r="23" spans="1:9" x14ac:dyDescent="0.35">
      <c r="A23" t="s">
        <v>113</v>
      </c>
      <c r="B23" t="s">
        <v>114</v>
      </c>
      <c r="C23" t="s">
        <v>57</v>
      </c>
      <c r="D23" t="s">
        <v>14</v>
      </c>
      <c r="E23" t="s">
        <v>115</v>
      </c>
      <c r="F23" t="s">
        <v>116</v>
      </c>
      <c r="G23" t="s">
        <v>117</v>
      </c>
      <c r="H23">
        <f>C23*1</f>
        <v>5</v>
      </c>
      <c r="I23">
        <f>E23*-1</f>
        <v>2.4700000000000002</v>
      </c>
    </row>
    <row r="24" spans="1:9" x14ac:dyDescent="0.35">
      <c r="A24" t="s">
        <v>247</v>
      </c>
      <c r="B24" t="s">
        <v>248</v>
      </c>
      <c r="C24" t="s">
        <v>81</v>
      </c>
      <c r="D24" t="s">
        <v>161</v>
      </c>
      <c r="E24" t="s">
        <v>249</v>
      </c>
      <c r="F24" t="s">
        <v>225</v>
      </c>
      <c r="G24" t="s">
        <v>178</v>
      </c>
      <c r="H24">
        <f>C24*1</f>
        <v>3</v>
      </c>
      <c r="I24">
        <f>E24*-1</f>
        <v>2.62</v>
      </c>
    </row>
    <row r="25" spans="1:9" x14ac:dyDescent="0.35">
      <c r="A25" t="s">
        <v>28</v>
      </c>
      <c r="B25" t="s">
        <v>29</v>
      </c>
      <c r="C25" t="s">
        <v>30</v>
      </c>
      <c r="D25" t="s">
        <v>31</v>
      </c>
      <c r="E25" t="s">
        <v>32</v>
      </c>
      <c r="F25" t="s">
        <v>33</v>
      </c>
      <c r="G25" t="s">
        <v>33</v>
      </c>
      <c r="H25">
        <f>C25*1</f>
        <v>2</v>
      </c>
      <c r="I25">
        <f>E25*-1</f>
        <v>2.74</v>
      </c>
    </row>
    <row r="26" spans="1:9" x14ac:dyDescent="0.35">
      <c r="A26" t="s">
        <v>234</v>
      </c>
      <c r="B26" t="s">
        <v>235</v>
      </c>
      <c r="C26" t="s">
        <v>81</v>
      </c>
      <c r="D26" t="s">
        <v>73</v>
      </c>
      <c r="E26" t="s">
        <v>236</v>
      </c>
      <c r="F26" t="s">
        <v>26</v>
      </c>
      <c r="G26" t="s">
        <v>178</v>
      </c>
      <c r="H26">
        <f>C26*1</f>
        <v>3</v>
      </c>
      <c r="I26">
        <f>E26*-1</f>
        <v>2.79</v>
      </c>
    </row>
    <row r="27" spans="1:9" x14ac:dyDescent="0.35">
      <c r="A27" t="s">
        <v>202</v>
      </c>
      <c r="B27" t="s">
        <v>203</v>
      </c>
      <c r="C27" t="s">
        <v>30</v>
      </c>
      <c r="D27" t="s">
        <v>36</v>
      </c>
      <c r="E27" t="s">
        <v>204</v>
      </c>
      <c r="F27" t="s">
        <v>205</v>
      </c>
      <c r="G27" t="s">
        <v>205</v>
      </c>
      <c r="H27">
        <f>C27*1</f>
        <v>2</v>
      </c>
      <c r="I27">
        <f>E27*-1</f>
        <v>2.88</v>
      </c>
    </row>
    <row r="28" spans="1:9" x14ac:dyDescent="0.35">
      <c r="A28" t="s">
        <v>162</v>
      </c>
      <c r="B28" t="s">
        <v>163</v>
      </c>
      <c r="C28" t="s">
        <v>81</v>
      </c>
      <c r="D28" t="s">
        <v>164</v>
      </c>
      <c r="E28" t="s">
        <v>165</v>
      </c>
      <c r="F28" t="s">
        <v>166</v>
      </c>
      <c r="G28" t="s">
        <v>49</v>
      </c>
      <c r="H28">
        <f>C28*1</f>
        <v>3</v>
      </c>
      <c r="I28">
        <f>E28*-1</f>
        <v>2.95</v>
      </c>
    </row>
    <row r="29" spans="1:9" x14ac:dyDescent="0.35">
      <c r="A29" t="s">
        <v>133</v>
      </c>
      <c r="B29" t="s">
        <v>134</v>
      </c>
      <c r="C29" t="s">
        <v>135</v>
      </c>
      <c r="D29" t="s">
        <v>136</v>
      </c>
      <c r="E29" t="s">
        <v>137</v>
      </c>
      <c r="F29" t="s">
        <v>48</v>
      </c>
      <c r="G29" t="s">
        <v>138</v>
      </c>
      <c r="H29">
        <f>C29*1</f>
        <v>4</v>
      </c>
      <c r="I29">
        <f>E29*-1</f>
        <v>3</v>
      </c>
    </row>
    <row r="30" spans="1:9" x14ac:dyDescent="0.35">
      <c r="A30" t="s">
        <v>40</v>
      </c>
      <c r="B30" t="s">
        <v>41</v>
      </c>
      <c r="C30" t="s">
        <v>30</v>
      </c>
      <c r="D30" t="s">
        <v>42</v>
      </c>
      <c r="E30" t="s">
        <v>43</v>
      </c>
      <c r="F30" t="s">
        <v>44</v>
      </c>
      <c r="G30" t="s">
        <v>44</v>
      </c>
      <c r="H30">
        <f>C30*1</f>
        <v>2</v>
      </c>
      <c r="I30">
        <f>E30*-1</f>
        <v>3.34</v>
      </c>
    </row>
    <row r="31" spans="1:9" x14ac:dyDescent="0.35">
      <c r="A31" t="s">
        <v>55</v>
      </c>
      <c r="B31" t="s">
        <v>56</v>
      </c>
      <c r="C31" t="s">
        <v>57</v>
      </c>
      <c r="D31" t="s">
        <v>58</v>
      </c>
      <c r="E31" t="s">
        <v>59</v>
      </c>
      <c r="F31" t="s">
        <v>60</v>
      </c>
      <c r="G31" t="s">
        <v>61</v>
      </c>
      <c r="H31">
        <f>C31*1</f>
        <v>5</v>
      </c>
      <c r="I31">
        <f>E31*-1</f>
        <v>3.39</v>
      </c>
    </row>
    <row r="32" spans="1:9" x14ac:dyDescent="0.35">
      <c r="A32" t="s">
        <v>180</v>
      </c>
      <c r="B32" t="s">
        <v>181</v>
      </c>
      <c r="C32" t="s">
        <v>10</v>
      </c>
      <c r="D32" t="s">
        <v>182</v>
      </c>
      <c r="E32" t="s">
        <v>183</v>
      </c>
      <c r="F32" t="s">
        <v>184</v>
      </c>
      <c r="G32" t="s">
        <v>185</v>
      </c>
      <c r="H32">
        <f>C32*1</f>
        <v>6</v>
      </c>
      <c r="I32">
        <f>E32*-1</f>
        <v>3.86</v>
      </c>
    </row>
    <row r="33" spans="1:9" x14ac:dyDescent="0.35">
      <c r="A33" t="s">
        <v>196</v>
      </c>
      <c r="B33" t="s">
        <v>197</v>
      </c>
      <c r="C33" t="s">
        <v>81</v>
      </c>
      <c r="D33" t="s">
        <v>198</v>
      </c>
      <c r="E33" t="s">
        <v>199</v>
      </c>
      <c r="F33" t="s">
        <v>200</v>
      </c>
      <c r="G33" t="s">
        <v>201</v>
      </c>
      <c r="H33">
        <f>C33*1</f>
        <v>3</v>
      </c>
      <c r="I33">
        <f>E33*-1</f>
        <v>4.17</v>
      </c>
    </row>
    <row r="34" spans="1:9" x14ac:dyDescent="0.35">
      <c r="A34" t="s">
        <v>151</v>
      </c>
      <c r="B34" t="s">
        <v>152</v>
      </c>
      <c r="C34" t="s">
        <v>135</v>
      </c>
      <c r="D34" t="s">
        <v>153</v>
      </c>
      <c r="E34" t="s">
        <v>47</v>
      </c>
      <c r="F34" t="s">
        <v>58</v>
      </c>
      <c r="G34" t="s">
        <v>154</v>
      </c>
      <c r="H34">
        <f>C34*1</f>
        <v>4</v>
      </c>
      <c r="I34">
        <f>E34*-1</f>
        <v>4.5</v>
      </c>
    </row>
    <row r="35" spans="1:9" x14ac:dyDescent="0.35">
      <c r="A35" t="s">
        <v>45</v>
      </c>
      <c r="B35" t="s">
        <v>46</v>
      </c>
      <c r="C35" t="s">
        <v>10</v>
      </c>
      <c r="D35" t="s">
        <v>33</v>
      </c>
      <c r="E35" t="s">
        <v>47</v>
      </c>
      <c r="F35" t="s">
        <v>48</v>
      </c>
      <c r="G35" t="s">
        <v>49</v>
      </c>
      <c r="H35">
        <f>C35*1</f>
        <v>6</v>
      </c>
      <c r="I35">
        <f>E35*-1</f>
        <v>4.5</v>
      </c>
    </row>
    <row r="36" spans="1:9" x14ac:dyDescent="0.35">
      <c r="A36" t="s">
        <v>206</v>
      </c>
      <c r="B36" t="s">
        <v>207</v>
      </c>
      <c r="C36" t="s">
        <v>81</v>
      </c>
      <c r="D36" t="s">
        <v>208</v>
      </c>
      <c r="E36" t="s">
        <v>209</v>
      </c>
      <c r="F36" t="s">
        <v>210</v>
      </c>
      <c r="G36" t="s">
        <v>31</v>
      </c>
      <c r="H36">
        <f>C36*1</f>
        <v>3</v>
      </c>
      <c r="I36">
        <f>E36*-1</f>
        <v>4.6900000000000004</v>
      </c>
    </row>
    <row r="37" spans="1:9" x14ac:dyDescent="0.35">
      <c r="A37" t="s">
        <v>260</v>
      </c>
      <c r="B37" t="s">
        <v>261</v>
      </c>
      <c r="C37" t="s">
        <v>57</v>
      </c>
      <c r="D37" t="s">
        <v>69</v>
      </c>
      <c r="E37" t="s">
        <v>262</v>
      </c>
      <c r="F37" t="s">
        <v>263</v>
      </c>
      <c r="G37" t="s">
        <v>73</v>
      </c>
      <c r="H37">
        <f>C37*1</f>
        <v>5</v>
      </c>
      <c r="I37">
        <f>E37*-1</f>
        <v>5.01</v>
      </c>
    </row>
    <row r="38" spans="1:9" x14ac:dyDescent="0.35">
      <c r="A38" t="s">
        <v>139</v>
      </c>
      <c r="B38" t="s">
        <v>140</v>
      </c>
      <c r="C38" t="s">
        <v>10</v>
      </c>
      <c r="D38" t="s">
        <v>141</v>
      </c>
      <c r="E38" t="s">
        <v>142</v>
      </c>
      <c r="F38" t="s">
        <v>143</v>
      </c>
      <c r="G38" t="s">
        <v>66</v>
      </c>
      <c r="H38">
        <f>C38*1</f>
        <v>6</v>
      </c>
      <c r="I38">
        <f>E38*-1</f>
        <v>5.47</v>
      </c>
    </row>
    <row r="39" spans="1:9" x14ac:dyDescent="0.35">
      <c r="A39" t="s">
        <v>92</v>
      </c>
      <c r="B39" t="s">
        <v>93</v>
      </c>
      <c r="C39" t="s">
        <v>57</v>
      </c>
      <c r="D39" t="s">
        <v>94</v>
      </c>
      <c r="E39" t="s">
        <v>95</v>
      </c>
      <c r="F39" t="s">
        <v>58</v>
      </c>
      <c r="G39" t="s">
        <v>96</v>
      </c>
      <c r="H39">
        <f>C39*1</f>
        <v>5</v>
      </c>
      <c r="I39">
        <f>E39*-1</f>
        <v>5.59</v>
      </c>
    </row>
    <row r="40" spans="1:9" x14ac:dyDescent="0.35">
      <c r="A40" t="s">
        <v>121</v>
      </c>
      <c r="B40" t="s">
        <v>122</v>
      </c>
      <c r="C40" t="s">
        <v>10</v>
      </c>
      <c r="D40" t="s">
        <v>123</v>
      </c>
      <c r="E40" t="s">
        <v>124</v>
      </c>
      <c r="F40" t="s">
        <v>125</v>
      </c>
      <c r="G40" t="s">
        <v>126</v>
      </c>
      <c r="H40">
        <f>C40*1</f>
        <v>6</v>
      </c>
      <c r="I40">
        <f>E40*-1</f>
        <v>5.68</v>
      </c>
    </row>
    <row r="41" spans="1:9" x14ac:dyDescent="0.35">
      <c r="A41" t="s">
        <v>255</v>
      </c>
      <c r="B41" t="s">
        <v>256</v>
      </c>
      <c r="C41" t="s">
        <v>135</v>
      </c>
      <c r="D41" t="s">
        <v>257</v>
      </c>
      <c r="E41" t="s">
        <v>258</v>
      </c>
      <c r="F41" t="s">
        <v>111</v>
      </c>
      <c r="G41" t="s">
        <v>259</v>
      </c>
      <c r="H41">
        <f>C41*1</f>
        <v>4</v>
      </c>
      <c r="I41">
        <f>E41*-1</f>
        <v>5.73</v>
      </c>
    </row>
    <row r="42" spans="1:9" x14ac:dyDescent="0.35">
      <c r="A42" t="s">
        <v>34</v>
      </c>
      <c r="B42" t="s">
        <v>35</v>
      </c>
      <c r="C42" t="s">
        <v>10</v>
      </c>
      <c r="D42" t="s">
        <v>36</v>
      </c>
      <c r="E42" t="s">
        <v>37</v>
      </c>
      <c r="F42" t="s">
        <v>38</v>
      </c>
      <c r="G42" t="s">
        <v>39</v>
      </c>
      <c r="H42">
        <f>C42*1</f>
        <v>6</v>
      </c>
      <c r="I42">
        <f>E42*-1</f>
        <v>6.83</v>
      </c>
    </row>
    <row r="43" spans="1:9" x14ac:dyDescent="0.35">
      <c r="A43" t="s">
        <v>144</v>
      </c>
      <c r="B43" t="s">
        <v>145</v>
      </c>
      <c r="C43" t="s">
        <v>57</v>
      </c>
      <c r="D43" t="s">
        <v>146</v>
      </c>
      <c r="E43" t="s">
        <v>147</v>
      </c>
      <c r="F43" t="s">
        <v>96</v>
      </c>
      <c r="G43" t="s">
        <v>148</v>
      </c>
      <c r="H43">
        <f>C43*1</f>
        <v>5</v>
      </c>
      <c r="I43">
        <f>E43*-1</f>
        <v>6.88</v>
      </c>
    </row>
    <row r="44" spans="1:9" x14ac:dyDescent="0.35">
      <c r="A44" t="s">
        <v>97</v>
      </c>
      <c r="B44" t="s">
        <v>98</v>
      </c>
      <c r="C44" t="s">
        <v>99</v>
      </c>
      <c r="D44" t="s">
        <v>100</v>
      </c>
      <c r="E44" t="s">
        <v>101</v>
      </c>
      <c r="F44" t="s">
        <v>27</v>
      </c>
      <c r="G44" t="s">
        <v>102</v>
      </c>
      <c r="H44">
        <f>C44*1</f>
        <v>9</v>
      </c>
      <c r="I44">
        <f>E44*-1</f>
        <v>7.03</v>
      </c>
    </row>
    <row r="45" spans="1:9" x14ac:dyDescent="0.35">
      <c r="A45" t="s">
        <v>8</v>
      </c>
      <c r="B45" t="s">
        <v>9</v>
      </c>
      <c r="C45" t="s">
        <v>10</v>
      </c>
      <c r="D45" t="s">
        <v>11</v>
      </c>
      <c r="E45" t="s">
        <v>12</v>
      </c>
      <c r="F45" t="s">
        <v>13</v>
      </c>
      <c r="G45" t="s">
        <v>14</v>
      </c>
      <c r="H45">
        <f>C45*1</f>
        <v>6</v>
      </c>
      <c r="I45">
        <f>E45*-1</f>
        <v>7.38</v>
      </c>
    </row>
    <row r="46" spans="1:9" x14ac:dyDescent="0.35">
      <c r="A46" t="s">
        <v>237</v>
      </c>
      <c r="B46" t="s">
        <v>238</v>
      </c>
      <c r="C46" t="s">
        <v>87</v>
      </c>
      <c r="D46" t="s">
        <v>239</v>
      </c>
      <c r="E46" t="s">
        <v>240</v>
      </c>
      <c r="F46" t="s">
        <v>125</v>
      </c>
      <c r="G46" t="s">
        <v>131</v>
      </c>
      <c r="H46">
        <f>C46*1</f>
        <v>8</v>
      </c>
      <c r="I46">
        <f>E46*-1</f>
        <v>7.58</v>
      </c>
    </row>
    <row r="47" spans="1:9" x14ac:dyDescent="0.35">
      <c r="A47" t="s">
        <v>174</v>
      </c>
      <c r="B47" t="s">
        <v>175</v>
      </c>
      <c r="C47" t="s">
        <v>87</v>
      </c>
      <c r="D47" t="s">
        <v>176</v>
      </c>
      <c r="E47" t="s">
        <v>177</v>
      </c>
      <c r="F47" t="s">
        <v>178</v>
      </c>
      <c r="G47" t="s">
        <v>179</v>
      </c>
      <c r="H47">
        <f>C47*1</f>
        <v>8</v>
      </c>
      <c r="I47">
        <f>E47*-1</f>
        <v>8.2100000000000009</v>
      </c>
    </row>
    <row r="48" spans="1:9" x14ac:dyDescent="0.35">
      <c r="A48" t="s">
        <v>127</v>
      </c>
      <c r="B48" t="s">
        <v>128</v>
      </c>
      <c r="C48" t="s">
        <v>99</v>
      </c>
      <c r="D48" t="s">
        <v>129</v>
      </c>
      <c r="E48" t="s">
        <v>130</v>
      </c>
      <c r="F48" t="s">
        <v>131</v>
      </c>
      <c r="G48" t="s">
        <v>132</v>
      </c>
      <c r="H48">
        <f>C48*1</f>
        <v>9</v>
      </c>
      <c r="I48">
        <f>E48*-1</f>
        <v>8.66</v>
      </c>
    </row>
    <row r="49" spans="1:9" x14ac:dyDescent="0.35">
      <c r="A49" t="s">
        <v>211</v>
      </c>
      <c r="B49" t="s">
        <v>212</v>
      </c>
      <c r="C49" t="s">
        <v>87</v>
      </c>
      <c r="D49" t="s">
        <v>213</v>
      </c>
      <c r="E49" t="s">
        <v>214</v>
      </c>
      <c r="F49" t="s">
        <v>195</v>
      </c>
      <c r="G49" t="s">
        <v>215</v>
      </c>
      <c r="H49">
        <f>C49*1</f>
        <v>8</v>
      </c>
      <c r="I49">
        <f>E49*-1</f>
        <v>8.85</v>
      </c>
    </row>
    <row r="50" spans="1:9" x14ac:dyDescent="0.35">
      <c r="A50" t="s">
        <v>15</v>
      </c>
      <c r="B50" t="s">
        <v>16</v>
      </c>
      <c r="C50" t="s">
        <v>17</v>
      </c>
      <c r="D50" t="s">
        <v>18</v>
      </c>
      <c r="E50" t="s">
        <v>19</v>
      </c>
      <c r="F50" t="s">
        <v>20</v>
      </c>
      <c r="G50" t="s">
        <v>21</v>
      </c>
      <c r="H50">
        <f>C50*1</f>
        <v>10</v>
      </c>
      <c r="I50">
        <f>E50*-1</f>
        <v>8.92</v>
      </c>
    </row>
    <row r="51" spans="1:9" x14ac:dyDescent="0.35">
      <c r="A51" t="s">
        <v>22</v>
      </c>
      <c r="B51" t="s">
        <v>23</v>
      </c>
      <c r="C51" t="s">
        <v>17</v>
      </c>
      <c r="D51" t="s">
        <v>24</v>
      </c>
      <c r="E51" t="s">
        <v>25</v>
      </c>
      <c r="F51" t="s">
        <v>26</v>
      </c>
      <c r="G51" t="s">
        <v>27</v>
      </c>
      <c r="H51">
        <f>C51*1</f>
        <v>10</v>
      </c>
      <c r="I51">
        <f>E51*-1</f>
        <v>9.2799999999999994</v>
      </c>
    </row>
    <row r="52" spans="1:9" x14ac:dyDescent="0.35">
      <c r="A52" t="s">
        <v>250</v>
      </c>
      <c r="B52" t="s">
        <v>251</v>
      </c>
      <c r="C52" t="s">
        <v>252</v>
      </c>
      <c r="D52" t="s">
        <v>253</v>
      </c>
      <c r="E52" t="s">
        <v>254</v>
      </c>
      <c r="F52" t="s">
        <v>33</v>
      </c>
      <c r="G52" t="s">
        <v>14</v>
      </c>
      <c r="H52">
        <f>C52*1</f>
        <v>7</v>
      </c>
      <c r="I52">
        <f>E52*-1</f>
        <v>9.59</v>
      </c>
    </row>
    <row r="53" spans="1:9" x14ac:dyDescent="0.35">
      <c r="A53" t="s">
        <v>85</v>
      </c>
      <c r="B53" t="s">
        <v>86</v>
      </c>
      <c r="C53" t="s">
        <v>87</v>
      </c>
      <c r="D53" t="s">
        <v>88</v>
      </c>
      <c r="E53" t="s">
        <v>89</v>
      </c>
      <c r="F53" t="s">
        <v>90</v>
      </c>
      <c r="G53" t="s">
        <v>91</v>
      </c>
      <c r="H53">
        <f>C53*1</f>
        <v>8</v>
      </c>
      <c r="I53">
        <f>E53*-1</f>
        <v>12.62</v>
      </c>
    </row>
    <row r="54" spans="1:9" x14ac:dyDescent="0.35">
      <c r="A54" t="s">
        <v>228</v>
      </c>
      <c r="B54" t="s">
        <v>229</v>
      </c>
      <c r="C54" t="s">
        <v>87</v>
      </c>
      <c r="D54" t="s">
        <v>230</v>
      </c>
      <c r="E54" t="s">
        <v>231</v>
      </c>
      <c r="F54" t="s">
        <v>31</v>
      </c>
      <c r="G54" t="s">
        <v>78</v>
      </c>
      <c r="H54">
        <f>C54*1</f>
        <v>8</v>
      </c>
      <c r="I54">
        <f>E54*-1</f>
        <v>12.71</v>
      </c>
    </row>
    <row r="55" spans="1:9" x14ac:dyDescent="0.35">
      <c r="A55" t="s">
        <v>103</v>
      </c>
      <c r="B55" t="s">
        <v>104</v>
      </c>
      <c r="C55" t="s">
        <v>105</v>
      </c>
      <c r="D55" t="s">
        <v>106</v>
      </c>
      <c r="E55" t="s">
        <v>107</v>
      </c>
      <c r="F55" t="s">
        <v>39</v>
      </c>
      <c r="G55" t="s">
        <v>108</v>
      </c>
      <c r="H55">
        <f>C55*1</f>
        <v>13</v>
      </c>
      <c r="I55">
        <f>E55*-1</f>
        <v>14.18</v>
      </c>
    </row>
    <row r="56" spans="1:9" x14ac:dyDescent="0.35">
      <c r="A56" t="s">
        <v>186</v>
      </c>
      <c r="B56" t="s">
        <v>187</v>
      </c>
      <c r="C56" t="s">
        <v>188</v>
      </c>
      <c r="D56" t="s">
        <v>189</v>
      </c>
      <c r="E56" t="s">
        <v>190</v>
      </c>
      <c r="F56" t="s">
        <v>33</v>
      </c>
      <c r="G56" t="s">
        <v>191</v>
      </c>
      <c r="H56">
        <f>C56*1</f>
        <v>14</v>
      </c>
      <c r="I56">
        <f>E56*-1</f>
        <v>19.12</v>
      </c>
    </row>
  </sheetData>
  <sortState xmlns:xlrd2="http://schemas.microsoft.com/office/spreadsheetml/2017/richdata2" ref="A3:I56">
    <sortCondition ref="I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5FAA-6846-4462-AFA1-B9F08F9B4229}">
  <dimension ref="A1:K65"/>
  <sheetViews>
    <sheetView topLeftCell="A46" workbookViewId="0">
      <selection activeCell="K12" sqref="K12"/>
    </sheetView>
  </sheetViews>
  <sheetFormatPr defaultRowHeight="14.5" x14ac:dyDescent="0.35"/>
  <sheetData>
    <row r="1" spans="1:11" x14ac:dyDescent="0.3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J1" t="s">
        <v>273</v>
      </c>
      <c r="K1">
        <f>COUNT(C2:C55)</f>
        <v>54</v>
      </c>
    </row>
    <row r="2" spans="1:11" x14ac:dyDescent="0.35">
      <c r="A2">
        <v>1</v>
      </c>
      <c r="B2" t="s">
        <v>75</v>
      </c>
      <c r="C2">
        <v>1</v>
      </c>
      <c r="D2">
        <f t="shared" ref="D2:D55" si="0">LOG(C2)</f>
        <v>0</v>
      </c>
      <c r="E2">
        <f t="shared" ref="E2:E55" si="1">(D2-$K$3)^2</f>
        <v>0.29049032022300658</v>
      </c>
      <c r="F2">
        <f t="shared" ref="F2:F55" si="2">(D2-$K$3)^3</f>
        <v>-0.15656601505516998</v>
      </c>
      <c r="G2">
        <f t="shared" ref="G2:G55" si="3">($K$1+1)/A2</f>
        <v>55</v>
      </c>
      <c r="H2">
        <f t="shared" ref="H2:H55" si="4">1/G2</f>
        <v>1.8181818181818181E-2</v>
      </c>
      <c r="J2" t="s">
        <v>274</v>
      </c>
      <c r="K2">
        <f>AVERAGE(C2:C55)</f>
        <v>4.4814814814814818</v>
      </c>
    </row>
    <row r="3" spans="1:11" x14ac:dyDescent="0.35">
      <c r="A3">
        <v>2</v>
      </c>
      <c r="B3" t="s">
        <v>118</v>
      </c>
      <c r="C3">
        <v>1</v>
      </c>
      <c r="D3">
        <f t="shared" si="0"/>
        <v>0</v>
      </c>
      <c r="E3">
        <f t="shared" si="1"/>
        <v>0.29049032022300658</v>
      </c>
      <c r="F3">
        <f t="shared" si="2"/>
        <v>-0.15656601505516998</v>
      </c>
      <c r="G3">
        <f t="shared" si="3"/>
        <v>27.5</v>
      </c>
      <c r="H3">
        <f t="shared" si="4"/>
        <v>3.6363636363636362E-2</v>
      </c>
      <c r="J3" t="s">
        <v>275</v>
      </c>
      <c r="K3">
        <f>AVERAGE(D2:D55)</f>
        <v>0.53897153934415365</v>
      </c>
    </row>
    <row r="4" spans="1:11" x14ac:dyDescent="0.35">
      <c r="A4">
        <v>3</v>
      </c>
      <c r="B4" t="s">
        <v>149</v>
      </c>
      <c r="C4">
        <v>1</v>
      </c>
      <c r="D4">
        <f t="shared" si="0"/>
        <v>0</v>
      </c>
      <c r="E4">
        <f t="shared" si="1"/>
        <v>0.29049032022300658</v>
      </c>
      <c r="F4">
        <f t="shared" si="2"/>
        <v>-0.15656601505516998</v>
      </c>
      <c r="G4">
        <f t="shared" si="3"/>
        <v>18.333333333333332</v>
      </c>
      <c r="H4">
        <f t="shared" si="4"/>
        <v>5.454545454545455E-2</v>
      </c>
      <c r="J4" t="s">
        <v>276</v>
      </c>
      <c r="K4">
        <f>SUM(E2:E55)</f>
        <v>5.6901599398316263</v>
      </c>
    </row>
    <row r="5" spans="1:11" x14ac:dyDescent="0.35">
      <c r="A5">
        <v>4</v>
      </c>
      <c r="B5" t="s">
        <v>159</v>
      </c>
      <c r="C5">
        <v>1</v>
      </c>
      <c r="D5">
        <f t="shared" si="0"/>
        <v>0</v>
      </c>
      <c r="E5">
        <f t="shared" si="1"/>
        <v>0.29049032022300658</v>
      </c>
      <c r="F5">
        <f t="shared" si="2"/>
        <v>-0.15656601505516998</v>
      </c>
      <c r="G5">
        <f t="shared" si="3"/>
        <v>13.75</v>
      </c>
      <c r="H5">
        <f t="shared" si="4"/>
        <v>7.2727272727272724E-2</v>
      </c>
      <c r="J5" t="s">
        <v>277</v>
      </c>
      <c r="K5">
        <f>SUM(F2:F55)</f>
        <v>-0.27633622338022157</v>
      </c>
    </row>
    <row r="6" spans="1:11" x14ac:dyDescent="0.35">
      <c r="A6">
        <v>5</v>
      </c>
      <c r="B6" t="s">
        <v>167</v>
      </c>
      <c r="C6">
        <v>1</v>
      </c>
      <c r="D6">
        <f t="shared" si="0"/>
        <v>0</v>
      </c>
      <c r="E6">
        <f t="shared" si="1"/>
        <v>0.29049032022300658</v>
      </c>
      <c r="F6">
        <f t="shared" si="2"/>
        <v>-0.15656601505516998</v>
      </c>
      <c r="G6">
        <f t="shared" si="3"/>
        <v>11</v>
      </c>
      <c r="H6">
        <f t="shared" si="4"/>
        <v>9.0909090909090912E-2</v>
      </c>
      <c r="J6" t="s">
        <v>278</v>
      </c>
      <c r="K6">
        <f>VAR(D2:D55)</f>
        <v>0.10736150829870972</v>
      </c>
    </row>
    <row r="7" spans="1:11" x14ac:dyDescent="0.35">
      <c r="A7">
        <v>6</v>
      </c>
      <c r="B7" t="s">
        <v>220</v>
      </c>
      <c r="C7">
        <v>1</v>
      </c>
      <c r="D7">
        <f t="shared" si="0"/>
        <v>0</v>
      </c>
      <c r="E7">
        <f t="shared" si="1"/>
        <v>0.29049032022300658</v>
      </c>
      <c r="F7">
        <f t="shared" si="2"/>
        <v>-0.15656601505516998</v>
      </c>
      <c r="G7">
        <f t="shared" si="3"/>
        <v>9.1666666666666661</v>
      </c>
      <c r="H7">
        <f t="shared" si="4"/>
        <v>0.1090909090909091</v>
      </c>
      <c r="J7" t="s">
        <v>279</v>
      </c>
      <c r="K7">
        <f>STDEV(D2:D55)</f>
        <v>0.32766066028546931</v>
      </c>
    </row>
    <row r="8" spans="1:11" x14ac:dyDescent="0.35">
      <c r="A8">
        <v>7</v>
      </c>
      <c r="B8" t="s">
        <v>226</v>
      </c>
      <c r="C8">
        <v>1</v>
      </c>
      <c r="D8">
        <f t="shared" si="0"/>
        <v>0</v>
      </c>
      <c r="E8">
        <f t="shared" si="1"/>
        <v>0.29049032022300658</v>
      </c>
      <c r="F8">
        <f t="shared" si="2"/>
        <v>-0.15656601505516998</v>
      </c>
      <c r="G8">
        <f t="shared" si="3"/>
        <v>7.8571428571428568</v>
      </c>
      <c r="H8">
        <f t="shared" si="4"/>
        <v>0.12727272727272729</v>
      </c>
      <c r="J8" t="s">
        <v>280</v>
      </c>
      <c r="K8">
        <f>SKEW(D2:D55)</f>
        <v>-0.15391447249223472</v>
      </c>
    </row>
    <row r="9" spans="1:11" x14ac:dyDescent="0.35">
      <c r="A9">
        <v>8</v>
      </c>
      <c r="B9" t="s">
        <v>232</v>
      </c>
      <c r="C9">
        <v>1</v>
      </c>
      <c r="D9">
        <f t="shared" si="0"/>
        <v>0</v>
      </c>
      <c r="E9">
        <f t="shared" si="1"/>
        <v>0.29049032022300658</v>
      </c>
      <c r="F9">
        <f t="shared" si="2"/>
        <v>-0.15656601505516998</v>
      </c>
      <c r="G9">
        <f t="shared" si="3"/>
        <v>6.875</v>
      </c>
      <c r="H9">
        <f t="shared" si="4"/>
        <v>0.14545454545454545</v>
      </c>
      <c r="J9" t="s">
        <v>281</v>
      </c>
      <c r="K9">
        <v>-0.1</v>
      </c>
    </row>
    <row r="10" spans="1:11" x14ac:dyDescent="0.35">
      <c r="A10">
        <v>9</v>
      </c>
      <c r="B10" t="s">
        <v>28</v>
      </c>
      <c r="C10">
        <v>2</v>
      </c>
      <c r="D10">
        <f t="shared" si="0"/>
        <v>0.3010299956639812</v>
      </c>
      <c r="E10">
        <f t="shared" si="1"/>
        <v>5.6616178208903412E-2</v>
      </c>
      <c r="F10">
        <f t="shared" si="2"/>
        <v>-1.3471340840298218E-2</v>
      </c>
      <c r="G10">
        <f t="shared" si="3"/>
        <v>6.1111111111111107</v>
      </c>
      <c r="H10">
        <f t="shared" si="4"/>
        <v>0.16363636363636364</v>
      </c>
      <c r="J10" t="s">
        <v>282</v>
      </c>
      <c r="K10">
        <v>-0.2</v>
      </c>
    </row>
    <row r="11" spans="1:11" x14ac:dyDescent="0.35">
      <c r="A11">
        <v>10</v>
      </c>
      <c r="B11" t="s">
        <v>40</v>
      </c>
      <c r="C11">
        <v>2</v>
      </c>
      <c r="D11">
        <f t="shared" si="0"/>
        <v>0.3010299956639812</v>
      </c>
      <c r="E11">
        <f t="shared" si="1"/>
        <v>5.6616178208903412E-2</v>
      </c>
      <c r="F11">
        <f t="shared" si="2"/>
        <v>-1.3471340840298218E-2</v>
      </c>
      <c r="G11">
        <f t="shared" si="3"/>
        <v>5.5</v>
      </c>
      <c r="H11">
        <f t="shared" si="4"/>
        <v>0.18181818181818182</v>
      </c>
    </row>
    <row r="12" spans="1:11" x14ac:dyDescent="0.35">
      <c r="A12">
        <v>11</v>
      </c>
      <c r="B12" t="s">
        <v>50</v>
      </c>
      <c r="C12">
        <v>2</v>
      </c>
      <c r="D12">
        <f t="shared" si="0"/>
        <v>0.3010299956639812</v>
      </c>
      <c r="E12">
        <f t="shared" si="1"/>
        <v>5.6616178208903412E-2</v>
      </c>
      <c r="F12">
        <f t="shared" si="2"/>
        <v>-1.3471340840298218E-2</v>
      </c>
      <c r="G12">
        <f t="shared" si="3"/>
        <v>5</v>
      </c>
      <c r="H12">
        <f t="shared" si="4"/>
        <v>0.2</v>
      </c>
    </row>
    <row r="13" spans="1:11" x14ac:dyDescent="0.35">
      <c r="A13">
        <v>12</v>
      </c>
      <c r="B13" t="s">
        <v>62</v>
      </c>
      <c r="C13">
        <v>2</v>
      </c>
      <c r="D13">
        <f t="shared" si="0"/>
        <v>0.3010299956639812</v>
      </c>
      <c r="E13">
        <f t="shared" si="1"/>
        <v>5.6616178208903412E-2</v>
      </c>
      <c r="F13">
        <f t="shared" si="2"/>
        <v>-1.3471340840298218E-2</v>
      </c>
      <c r="G13">
        <f t="shared" si="3"/>
        <v>4.583333333333333</v>
      </c>
      <c r="H13">
        <f t="shared" si="4"/>
        <v>0.2181818181818182</v>
      </c>
    </row>
    <row r="14" spans="1:11" x14ac:dyDescent="0.35">
      <c r="A14">
        <v>13</v>
      </c>
      <c r="B14" t="s">
        <v>67</v>
      </c>
      <c r="C14">
        <v>2</v>
      </c>
      <c r="D14">
        <f t="shared" si="0"/>
        <v>0.3010299956639812</v>
      </c>
      <c r="E14">
        <f t="shared" si="1"/>
        <v>5.6616178208903412E-2</v>
      </c>
      <c r="F14">
        <f t="shared" si="2"/>
        <v>-1.3471340840298218E-2</v>
      </c>
      <c r="G14">
        <f t="shared" si="3"/>
        <v>4.2307692307692308</v>
      </c>
      <c r="H14">
        <f t="shared" si="4"/>
        <v>0.23636363636363636</v>
      </c>
    </row>
    <row r="15" spans="1:11" x14ac:dyDescent="0.35">
      <c r="A15">
        <v>14</v>
      </c>
      <c r="B15" t="s">
        <v>71</v>
      </c>
      <c r="C15">
        <v>2</v>
      </c>
      <c r="D15">
        <f t="shared" si="0"/>
        <v>0.3010299956639812</v>
      </c>
      <c r="E15">
        <f t="shared" si="1"/>
        <v>5.6616178208903412E-2</v>
      </c>
      <c r="F15">
        <f t="shared" si="2"/>
        <v>-1.3471340840298218E-2</v>
      </c>
      <c r="G15">
        <f t="shared" si="3"/>
        <v>3.9285714285714284</v>
      </c>
      <c r="H15">
        <f t="shared" si="4"/>
        <v>0.25454545454545457</v>
      </c>
    </row>
    <row r="16" spans="1:11" x14ac:dyDescent="0.35">
      <c r="A16">
        <v>15</v>
      </c>
      <c r="B16" t="s">
        <v>155</v>
      </c>
      <c r="C16">
        <v>2</v>
      </c>
      <c r="D16">
        <f t="shared" si="0"/>
        <v>0.3010299956639812</v>
      </c>
      <c r="E16">
        <f t="shared" si="1"/>
        <v>5.6616178208903412E-2</v>
      </c>
      <c r="F16">
        <f t="shared" si="2"/>
        <v>-1.3471340840298218E-2</v>
      </c>
      <c r="G16">
        <f t="shared" si="3"/>
        <v>3.6666666666666665</v>
      </c>
      <c r="H16">
        <f t="shared" si="4"/>
        <v>0.27272727272727276</v>
      </c>
    </row>
    <row r="17" spans="1:8" x14ac:dyDescent="0.35">
      <c r="A17">
        <v>16</v>
      </c>
      <c r="B17" t="s">
        <v>170</v>
      </c>
      <c r="C17">
        <v>2</v>
      </c>
      <c r="D17">
        <f t="shared" si="0"/>
        <v>0.3010299956639812</v>
      </c>
      <c r="E17">
        <f t="shared" si="1"/>
        <v>5.6616178208903412E-2</v>
      </c>
      <c r="F17">
        <f t="shared" si="2"/>
        <v>-1.3471340840298218E-2</v>
      </c>
      <c r="G17">
        <f t="shared" si="3"/>
        <v>3.4375</v>
      </c>
      <c r="H17">
        <f t="shared" si="4"/>
        <v>0.29090909090909089</v>
      </c>
    </row>
    <row r="18" spans="1:8" x14ac:dyDescent="0.35">
      <c r="A18">
        <v>17</v>
      </c>
      <c r="B18" t="s">
        <v>192</v>
      </c>
      <c r="C18">
        <v>2</v>
      </c>
      <c r="D18">
        <f t="shared" si="0"/>
        <v>0.3010299956639812</v>
      </c>
      <c r="E18">
        <f t="shared" si="1"/>
        <v>5.6616178208903412E-2</v>
      </c>
      <c r="F18">
        <f t="shared" si="2"/>
        <v>-1.3471340840298218E-2</v>
      </c>
      <c r="G18">
        <f t="shared" si="3"/>
        <v>3.2352941176470589</v>
      </c>
      <c r="H18">
        <f t="shared" si="4"/>
        <v>0.30909090909090908</v>
      </c>
    </row>
    <row r="19" spans="1:8" x14ac:dyDescent="0.35">
      <c r="A19">
        <v>18</v>
      </c>
      <c r="B19" t="s">
        <v>202</v>
      </c>
      <c r="C19">
        <v>2</v>
      </c>
      <c r="D19">
        <f t="shared" si="0"/>
        <v>0.3010299956639812</v>
      </c>
      <c r="E19">
        <f t="shared" si="1"/>
        <v>5.6616178208903412E-2</v>
      </c>
      <c r="F19">
        <f t="shared" si="2"/>
        <v>-1.3471340840298218E-2</v>
      </c>
      <c r="G19">
        <f t="shared" si="3"/>
        <v>3.0555555555555554</v>
      </c>
      <c r="H19">
        <f t="shared" si="4"/>
        <v>0.32727272727272727</v>
      </c>
    </row>
    <row r="20" spans="1:8" x14ac:dyDescent="0.35">
      <c r="A20">
        <v>19</v>
      </c>
      <c r="B20" t="s">
        <v>222</v>
      </c>
      <c r="C20">
        <v>2</v>
      </c>
      <c r="D20">
        <f t="shared" si="0"/>
        <v>0.3010299956639812</v>
      </c>
      <c r="E20">
        <f t="shared" si="1"/>
        <v>5.6616178208903412E-2</v>
      </c>
      <c r="F20">
        <f t="shared" si="2"/>
        <v>-1.3471340840298218E-2</v>
      </c>
      <c r="G20">
        <f t="shared" si="3"/>
        <v>2.8947368421052633</v>
      </c>
      <c r="H20">
        <f t="shared" si="4"/>
        <v>0.34545454545454546</v>
      </c>
    </row>
    <row r="21" spans="1:8" x14ac:dyDescent="0.35">
      <c r="A21">
        <v>20</v>
      </c>
      <c r="B21" t="s">
        <v>79</v>
      </c>
      <c r="C21">
        <v>3</v>
      </c>
      <c r="D21">
        <f t="shared" si="0"/>
        <v>0.47712125471966244</v>
      </c>
      <c r="E21">
        <f t="shared" si="1"/>
        <v>3.8254577081305741E-3</v>
      </c>
      <c r="F21">
        <f t="shared" si="2"/>
        <v>-2.3660564806682986E-4</v>
      </c>
      <c r="G21">
        <f t="shared" si="3"/>
        <v>2.75</v>
      </c>
      <c r="H21">
        <f t="shared" si="4"/>
        <v>0.36363636363636365</v>
      </c>
    </row>
    <row r="22" spans="1:8" x14ac:dyDescent="0.35">
      <c r="A22">
        <v>21</v>
      </c>
      <c r="B22" t="s">
        <v>109</v>
      </c>
      <c r="C22">
        <v>3</v>
      </c>
      <c r="D22">
        <f t="shared" si="0"/>
        <v>0.47712125471966244</v>
      </c>
      <c r="E22">
        <f t="shared" si="1"/>
        <v>3.8254577081305741E-3</v>
      </c>
      <c r="F22">
        <f t="shared" si="2"/>
        <v>-2.3660564806682986E-4</v>
      </c>
      <c r="G22">
        <f t="shared" si="3"/>
        <v>2.6190476190476191</v>
      </c>
      <c r="H22">
        <f t="shared" si="4"/>
        <v>0.38181818181818183</v>
      </c>
    </row>
    <row r="23" spans="1:8" x14ac:dyDescent="0.35">
      <c r="A23">
        <v>22</v>
      </c>
      <c r="B23" t="s">
        <v>162</v>
      </c>
      <c r="C23">
        <v>3</v>
      </c>
      <c r="D23">
        <f t="shared" si="0"/>
        <v>0.47712125471966244</v>
      </c>
      <c r="E23">
        <f t="shared" si="1"/>
        <v>3.8254577081305741E-3</v>
      </c>
      <c r="F23">
        <f t="shared" si="2"/>
        <v>-2.3660564806682986E-4</v>
      </c>
      <c r="G23">
        <f t="shared" si="3"/>
        <v>2.5</v>
      </c>
      <c r="H23">
        <f t="shared" si="4"/>
        <v>0.4</v>
      </c>
    </row>
    <row r="24" spans="1:8" x14ac:dyDescent="0.35">
      <c r="A24">
        <v>23</v>
      </c>
      <c r="B24" t="s">
        <v>196</v>
      </c>
      <c r="C24">
        <v>3</v>
      </c>
      <c r="D24">
        <f t="shared" si="0"/>
        <v>0.47712125471966244</v>
      </c>
      <c r="E24">
        <f t="shared" si="1"/>
        <v>3.8254577081305741E-3</v>
      </c>
      <c r="F24">
        <f t="shared" si="2"/>
        <v>-2.3660564806682986E-4</v>
      </c>
      <c r="G24">
        <f t="shared" si="3"/>
        <v>2.3913043478260869</v>
      </c>
      <c r="H24">
        <f t="shared" si="4"/>
        <v>0.41818181818181821</v>
      </c>
    </row>
    <row r="25" spans="1:8" x14ac:dyDescent="0.35">
      <c r="A25">
        <v>24</v>
      </c>
      <c r="B25" t="s">
        <v>206</v>
      </c>
      <c r="C25">
        <v>3</v>
      </c>
      <c r="D25">
        <f t="shared" si="0"/>
        <v>0.47712125471966244</v>
      </c>
      <c r="E25">
        <f t="shared" si="1"/>
        <v>3.8254577081305741E-3</v>
      </c>
      <c r="F25">
        <f t="shared" si="2"/>
        <v>-2.3660564806682986E-4</v>
      </c>
      <c r="G25">
        <f t="shared" si="3"/>
        <v>2.2916666666666665</v>
      </c>
      <c r="H25">
        <f t="shared" si="4"/>
        <v>0.4363636363636364</v>
      </c>
    </row>
    <row r="26" spans="1:8" x14ac:dyDescent="0.35">
      <c r="A26">
        <v>25</v>
      </c>
      <c r="B26" t="s">
        <v>216</v>
      </c>
      <c r="C26">
        <v>3</v>
      </c>
      <c r="D26">
        <f t="shared" si="0"/>
        <v>0.47712125471966244</v>
      </c>
      <c r="E26">
        <f t="shared" si="1"/>
        <v>3.8254577081305741E-3</v>
      </c>
      <c r="F26">
        <f t="shared" si="2"/>
        <v>-2.3660564806682986E-4</v>
      </c>
      <c r="G26">
        <f t="shared" si="3"/>
        <v>2.2000000000000002</v>
      </c>
      <c r="H26">
        <f t="shared" si="4"/>
        <v>0.45454545454545453</v>
      </c>
    </row>
    <row r="27" spans="1:8" x14ac:dyDescent="0.35">
      <c r="A27">
        <v>26</v>
      </c>
      <c r="B27" t="s">
        <v>234</v>
      </c>
      <c r="C27">
        <v>3</v>
      </c>
      <c r="D27">
        <f t="shared" si="0"/>
        <v>0.47712125471966244</v>
      </c>
      <c r="E27">
        <f t="shared" si="1"/>
        <v>3.8254577081305741E-3</v>
      </c>
      <c r="F27">
        <f t="shared" si="2"/>
        <v>-2.3660564806682986E-4</v>
      </c>
      <c r="G27">
        <f t="shared" si="3"/>
        <v>2.1153846153846154</v>
      </c>
      <c r="H27">
        <f t="shared" si="4"/>
        <v>0.47272727272727272</v>
      </c>
    </row>
    <row r="28" spans="1:8" x14ac:dyDescent="0.35">
      <c r="A28">
        <v>27</v>
      </c>
      <c r="B28" t="s">
        <v>241</v>
      </c>
      <c r="C28">
        <v>3</v>
      </c>
      <c r="D28">
        <f t="shared" si="0"/>
        <v>0.47712125471966244</v>
      </c>
      <c r="E28">
        <f t="shared" si="1"/>
        <v>3.8254577081305741E-3</v>
      </c>
      <c r="F28">
        <f t="shared" si="2"/>
        <v>-2.3660564806682986E-4</v>
      </c>
      <c r="G28">
        <f t="shared" si="3"/>
        <v>2.0370370370370372</v>
      </c>
      <c r="H28">
        <f t="shared" si="4"/>
        <v>0.49090909090909085</v>
      </c>
    </row>
    <row r="29" spans="1:8" x14ac:dyDescent="0.35">
      <c r="A29">
        <v>28</v>
      </c>
      <c r="B29" t="s">
        <v>247</v>
      </c>
      <c r="C29">
        <v>3</v>
      </c>
      <c r="D29">
        <f t="shared" si="0"/>
        <v>0.47712125471966244</v>
      </c>
      <c r="E29">
        <f t="shared" si="1"/>
        <v>3.8254577081305741E-3</v>
      </c>
      <c r="F29">
        <f t="shared" si="2"/>
        <v>-2.3660564806682986E-4</v>
      </c>
      <c r="G29">
        <f t="shared" si="3"/>
        <v>1.9642857142857142</v>
      </c>
      <c r="H29">
        <f t="shared" si="4"/>
        <v>0.50909090909090915</v>
      </c>
    </row>
    <row r="30" spans="1:8" x14ac:dyDescent="0.35">
      <c r="A30">
        <v>29</v>
      </c>
      <c r="B30" t="s">
        <v>133</v>
      </c>
      <c r="C30">
        <v>4</v>
      </c>
      <c r="D30">
        <f t="shared" si="0"/>
        <v>0.6020599913279624</v>
      </c>
      <c r="E30">
        <f t="shared" si="1"/>
        <v>3.9801527737133415E-3</v>
      </c>
      <c r="F30">
        <f t="shared" si="2"/>
        <v>2.5110167715263734E-4</v>
      </c>
      <c r="G30">
        <f t="shared" si="3"/>
        <v>1.896551724137931</v>
      </c>
      <c r="H30">
        <f t="shared" si="4"/>
        <v>0.52727272727272723</v>
      </c>
    </row>
    <row r="31" spans="1:8" x14ac:dyDescent="0.35">
      <c r="A31">
        <v>30</v>
      </c>
      <c r="B31" t="s">
        <v>151</v>
      </c>
      <c r="C31">
        <v>4</v>
      </c>
      <c r="D31">
        <f t="shared" si="0"/>
        <v>0.6020599913279624</v>
      </c>
      <c r="E31">
        <f t="shared" si="1"/>
        <v>3.9801527737133415E-3</v>
      </c>
      <c r="F31">
        <f t="shared" si="2"/>
        <v>2.5110167715263734E-4</v>
      </c>
      <c r="G31">
        <f t="shared" si="3"/>
        <v>1.8333333333333333</v>
      </c>
      <c r="H31">
        <f t="shared" si="4"/>
        <v>0.54545454545454553</v>
      </c>
    </row>
    <row r="32" spans="1:8" x14ac:dyDescent="0.35">
      <c r="A32">
        <v>31</v>
      </c>
      <c r="B32" t="s">
        <v>255</v>
      </c>
      <c r="C32">
        <v>4</v>
      </c>
      <c r="D32">
        <f t="shared" si="0"/>
        <v>0.6020599913279624</v>
      </c>
      <c r="E32">
        <f t="shared" si="1"/>
        <v>3.9801527737133415E-3</v>
      </c>
      <c r="F32">
        <f t="shared" si="2"/>
        <v>2.5110167715263734E-4</v>
      </c>
      <c r="G32">
        <f t="shared" si="3"/>
        <v>1.7741935483870968</v>
      </c>
      <c r="H32">
        <f t="shared" si="4"/>
        <v>0.5636363636363636</v>
      </c>
    </row>
    <row r="33" spans="1:8" x14ac:dyDescent="0.35">
      <c r="A33">
        <v>32</v>
      </c>
      <c r="B33" t="s">
        <v>55</v>
      </c>
      <c r="C33">
        <v>5</v>
      </c>
      <c r="D33">
        <f t="shared" si="0"/>
        <v>0.69897000433601886</v>
      </c>
      <c r="E33">
        <f t="shared" si="1"/>
        <v>2.5599508799753118E-2</v>
      </c>
      <c r="F33">
        <f t="shared" si="2"/>
        <v>4.0958821125062442E-3</v>
      </c>
      <c r="G33">
        <f t="shared" si="3"/>
        <v>1.71875</v>
      </c>
      <c r="H33">
        <f t="shared" si="4"/>
        <v>0.58181818181818179</v>
      </c>
    </row>
    <row r="34" spans="1:8" x14ac:dyDescent="0.35">
      <c r="A34">
        <v>33</v>
      </c>
      <c r="B34" t="s">
        <v>92</v>
      </c>
      <c r="C34">
        <v>5</v>
      </c>
      <c r="D34">
        <f t="shared" si="0"/>
        <v>0.69897000433601886</v>
      </c>
      <c r="E34">
        <f t="shared" si="1"/>
        <v>2.5599508799753118E-2</v>
      </c>
      <c r="F34">
        <f t="shared" si="2"/>
        <v>4.0958821125062442E-3</v>
      </c>
      <c r="G34">
        <f t="shared" si="3"/>
        <v>1.6666666666666667</v>
      </c>
      <c r="H34">
        <f t="shared" si="4"/>
        <v>0.6</v>
      </c>
    </row>
    <row r="35" spans="1:8" x14ac:dyDescent="0.35">
      <c r="A35">
        <v>34</v>
      </c>
      <c r="B35" t="s">
        <v>113</v>
      </c>
      <c r="C35">
        <v>5</v>
      </c>
      <c r="D35">
        <f t="shared" si="0"/>
        <v>0.69897000433601886</v>
      </c>
      <c r="E35">
        <f t="shared" si="1"/>
        <v>2.5599508799753118E-2</v>
      </c>
      <c r="F35">
        <f t="shared" si="2"/>
        <v>4.0958821125062442E-3</v>
      </c>
      <c r="G35">
        <f t="shared" si="3"/>
        <v>1.6176470588235294</v>
      </c>
      <c r="H35">
        <f t="shared" si="4"/>
        <v>0.61818181818181817</v>
      </c>
    </row>
    <row r="36" spans="1:8" x14ac:dyDescent="0.35">
      <c r="A36">
        <v>35</v>
      </c>
      <c r="B36" t="s">
        <v>144</v>
      </c>
      <c r="C36">
        <v>5</v>
      </c>
      <c r="D36">
        <f t="shared" si="0"/>
        <v>0.69897000433601886</v>
      </c>
      <c r="E36">
        <f t="shared" si="1"/>
        <v>2.5599508799753118E-2</v>
      </c>
      <c r="F36">
        <f t="shared" si="2"/>
        <v>4.0958821125062442E-3</v>
      </c>
      <c r="G36">
        <f t="shared" si="3"/>
        <v>1.5714285714285714</v>
      </c>
      <c r="H36">
        <f t="shared" si="4"/>
        <v>0.63636363636363635</v>
      </c>
    </row>
    <row r="37" spans="1:8" x14ac:dyDescent="0.35">
      <c r="A37">
        <v>36</v>
      </c>
      <c r="B37" t="s">
        <v>260</v>
      </c>
      <c r="C37">
        <v>5</v>
      </c>
      <c r="D37">
        <f t="shared" si="0"/>
        <v>0.69897000433601886</v>
      </c>
      <c r="E37">
        <f t="shared" si="1"/>
        <v>2.5599508799753118E-2</v>
      </c>
      <c r="F37">
        <f t="shared" si="2"/>
        <v>4.0958821125062442E-3</v>
      </c>
      <c r="G37">
        <f t="shared" si="3"/>
        <v>1.5277777777777777</v>
      </c>
      <c r="H37">
        <f t="shared" si="4"/>
        <v>0.65454545454545454</v>
      </c>
    </row>
    <row r="38" spans="1:8" x14ac:dyDescent="0.35">
      <c r="A38">
        <v>37</v>
      </c>
      <c r="B38" t="s">
        <v>8</v>
      </c>
      <c r="C38">
        <v>6</v>
      </c>
      <c r="D38">
        <f t="shared" si="0"/>
        <v>0.77815125038364363</v>
      </c>
      <c r="E38">
        <f t="shared" si="1"/>
        <v>5.7206934172933925E-2</v>
      </c>
      <c r="F38">
        <f t="shared" si="2"/>
        <v>1.3682737984937462E-2</v>
      </c>
      <c r="G38">
        <f t="shared" si="3"/>
        <v>1.4864864864864864</v>
      </c>
      <c r="H38">
        <f t="shared" si="4"/>
        <v>0.67272727272727273</v>
      </c>
    </row>
    <row r="39" spans="1:8" x14ac:dyDescent="0.35">
      <c r="A39">
        <v>38</v>
      </c>
      <c r="B39" t="s">
        <v>34</v>
      </c>
      <c r="C39">
        <v>6</v>
      </c>
      <c r="D39">
        <f t="shared" si="0"/>
        <v>0.77815125038364363</v>
      </c>
      <c r="E39">
        <f t="shared" si="1"/>
        <v>5.7206934172933925E-2</v>
      </c>
      <c r="F39">
        <f t="shared" si="2"/>
        <v>1.3682737984937462E-2</v>
      </c>
      <c r="G39">
        <f t="shared" si="3"/>
        <v>1.4473684210526316</v>
      </c>
      <c r="H39">
        <f t="shared" si="4"/>
        <v>0.69090909090909092</v>
      </c>
    </row>
    <row r="40" spans="1:8" x14ac:dyDescent="0.35">
      <c r="A40">
        <v>39</v>
      </c>
      <c r="B40" t="s">
        <v>45</v>
      </c>
      <c r="C40">
        <v>6</v>
      </c>
      <c r="D40">
        <f t="shared" si="0"/>
        <v>0.77815125038364363</v>
      </c>
      <c r="E40">
        <f t="shared" si="1"/>
        <v>5.7206934172933925E-2</v>
      </c>
      <c r="F40">
        <f t="shared" si="2"/>
        <v>1.3682737984937462E-2</v>
      </c>
      <c r="G40">
        <f t="shared" si="3"/>
        <v>1.4102564102564104</v>
      </c>
      <c r="H40">
        <f t="shared" si="4"/>
        <v>0.70909090909090899</v>
      </c>
    </row>
    <row r="41" spans="1:8" x14ac:dyDescent="0.35">
      <c r="A41">
        <v>40</v>
      </c>
      <c r="B41" t="s">
        <v>121</v>
      </c>
      <c r="C41">
        <v>6</v>
      </c>
      <c r="D41">
        <f t="shared" si="0"/>
        <v>0.77815125038364363</v>
      </c>
      <c r="E41">
        <f t="shared" si="1"/>
        <v>5.7206934172933925E-2</v>
      </c>
      <c r="F41">
        <f t="shared" si="2"/>
        <v>1.3682737984937462E-2</v>
      </c>
      <c r="G41">
        <f t="shared" si="3"/>
        <v>1.375</v>
      </c>
      <c r="H41">
        <f t="shared" si="4"/>
        <v>0.72727272727272729</v>
      </c>
    </row>
    <row r="42" spans="1:8" x14ac:dyDescent="0.35">
      <c r="A42">
        <v>41</v>
      </c>
      <c r="B42" t="s">
        <v>139</v>
      </c>
      <c r="C42">
        <v>6</v>
      </c>
      <c r="D42">
        <f t="shared" si="0"/>
        <v>0.77815125038364363</v>
      </c>
      <c r="E42">
        <f t="shared" si="1"/>
        <v>5.7206934172933925E-2</v>
      </c>
      <c r="F42">
        <f t="shared" si="2"/>
        <v>1.3682737984937462E-2</v>
      </c>
      <c r="G42">
        <f t="shared" si="3"/>
        <v>1.3414634146341464</v>
      </c>
      <c r="H42">
        <f t="shared" si="4"/>
        <v>0.74545454545454537</v>
      </c>
    </row>
    <row r="43" spans="1:8" x14ac:dyDescent="0.35">
      <c r="A43">
        <v>42</v>
      </c>
      <c r="B43" t="s">
        <v>180</v>
      </c>
      <c r="C43">
        <v>6</v>
      </c>
      <c r="D43">
        <f t="shared" si="0"/>
        <v>0.77815125038364363</v>
      </c>
      <c r="E43">
        <f t="shared" si="1"/>
        <v>5.7206934172933925E-2</v>
      </c>
      <c r="F43">
        <f t="shared" si="2"/>
        <v>1.3682737984937462E-2</v>
      </c>
      <c r="G43">
        <f t="shared" si="3"/>
        <v>1.3095238095238095</v>
      </c>
      <c r="H43">
        <f t="shared" si="4"/>
        <v>0.76363636363636367</v>
      </c>
    </row>
    <row r="44" spans="1:8" x14ac:dyDescent="0.35">
      <c r="A44">
        <v>43</v>
      </c>
      <c r="B44" t="s">
        <v>250</v>
      </c>
      <c r="C44">
        <v>7</v>
      </c>
      <c r="D44">
        <f t="shared" si="0"/>
        <v>0.84509804001425681</v>
      </c>
      <c r="E44">
        <f t="shared" si="1"/>
        <v>9.3713434412522667E-2</v>
      </c>
      <c r="F44">
        <f t="shared" si="2"/>
        <v>2.8688165742482789E-2</v>
      </c>
      <c r="G44">
        <f t="shared" si="3"/>
        <v>1.2790697674418605</v>
      </c>
      <c r="H44">
        <f t="shared" si="4"/>
        <v>0.78181818181818175</v>
      </c>
    </row>
    <row r="45" spans="1:8" x14ac:dyDescent="0.35">
      <c r="A45">
        <v>44</v>
      </c>
      <c r="B45" t="s">
        <v>85</v>
      </c>
      <c r="C45">
        <v>8</v>
      </c>
      <c r="D45">
        <f t="shared" si="0"/>
        <v>0.90308998699194354</v>
      </c>
      <c r="E45">
        <f t="shared" si="1"/>
        <v>0.13258224391743631</v>
      </c>
      <c r="F45">
        <f t="shared" si="2"/>
        <v>4.8275640840877543E-2</v>
      </c>
      <c r="G45">
        <f t="shared" si="3"/>
        <v>1.25</v>
      </c>
      <c r="H45">
        <f t="shared" si="4"/>
        <v>0.8</v>
      </c>
    </row>
    <row r="46" spans="1:8" x14ac:dyDescent="0.35">
      <c r="A46">
        <v>45</v>
      </c>
      <c r="B46" t="s">
        <v>174</v>
      </c>
      <c r="C46">
        <v>8</v>
      </c>
      <c r="D46">
        <f t="shared" si="0"/>
        <v>0.90308998699194354</v>
      </c>
      <c r="E46">
        <f t="shared" si="1"/>
        <v>0.13258224391743631</v>
      </c>
      <c r="F46">
        <f t="shared" si="2"/>
        <v>4.8275640840877543E-2</v>
      </c>
      <c r="G46">
        <f t="shared" si="3"/>
        <v>1.2222222222222223</v>
      </c>
      <c r="H46">
        <f t="shared" si="4"/>
        <v>0.81818181818181812</v>
      </c>
    </row>
    <row r="47" spans="1:8" x14ac:dyDescent="0.35">
      <c r="A47">
        <v>46</v>
      </c>
      <c r="B47" t="s">
        <v>211</v>
      </c>
      <c r="C47">
        <v>8</v>
      </c>
      <c r="D47">
        <f t="shared" si="0"/>
        <v>0.90308998699194354</v>
      </c>
      <c r="E47">
        <f t="shared" si="1"/>
        <v>0.13258224391743631</v>
      </c>
      <c r="F47">
        <f t="shared" si="2"/>
        <v>4.8275640840877543E-2</v>
      </c>
      <c r="G47">
        <f t="shared" si="3"/>
        <v>1.1956521739130435</v>
      </c>
      <c r="H47">
        <f t="shared" si="4"/>
        <v>0.83636363636363642</v>
      </c>
    </row>
    <row r="48" spans="1:8" x14ac:dyDescent="0.35">
      <c r="A48">
        <v>47</v>
      </c>
      <c r="B48" t="s">
        <v>228</v>
      </c>
      <c r="C48">
        <v>8</v>
      </c>
      <c r="D48">
        <f t="shared" si="0"/>
        <v>0.90308998699194354</v>
      </c>
      <c r="E48">
        <f t="shared" si="1"/>
        <v>0.13258224391743631</v>
      </c>
      <c r="F48">
        <f t="shared" si="2"/>
        <v>4.8275640840877543E-2</v>
      </c>
      <c r="G48">
        <f t="shared" si="3"/>
        <v>1.1702127659574468</v>
      </c>
      <c r="H48">
        <f t="shared" si="4"/>
        <v>0.8545454545454545</v>
      </c>
    </row>
    <row r="49" spans="1:8" x14ac:dyDescent="0.35">
      <c r="A49">
        <v>48</v>
      </c>
      <c r="B49" t="s">
        <v>237</v>
      </c>
      <c r="C49">
        <v>8</v>
      </c>
      <c r="D49">
        <f t="shared" si="0"/>
        <v>0.90308998699194354</v>
      </c>
      <c r="E49">
        <f t="shared" si="1"/>
        <v>0.13258224391743631</v>
      </c>
      <c r="F49">
        <f t="shared" si="2"/>
        <v>4.8275640840877543E-2</v>
      </c>
      <c r="G49">
        <f t="shared" si="3"/>
        <v>1.1458333333333333</v>
      </c>
      <c r="H49">
        <f t="shared" si="4"/>
        <v>0.8727272727272728</v>
      </c>
    </row>
    <row r="50" spans="1:8" x14ac:dyDescent="0.35">
      <c r="A50">
        <v>49</v>
      </c>
      <c r="B50" t="s">
        <v>97</v>
      </c>
      <c r="C50">
        <v>9</v>
      </c>
      <c r="D50">
        <f t="shared" si="0"/>
        <v>0.95424250943932487</v>
      </c>
      <c r="E50">
        <f t="shared" si="1"/>
        <v>0.17244997860378458</v>
      </c>
      <c r="F50">
        <f t="shared" si="2"/>
        <v>7.1613469907685148E-2</v>
      </c>
      <c r="G50">
        <f t="shared" si="3"/>
        <v>1.1224489795918366</v>
      </c>
      <c r="H50">
        <f t="shared" si="4"/>
        <v>0.89090909090909098</v>
      </c>
    </row>
    <row r="51" spans="1:8" x14ac:dyDescent="0.35">
      <c r="A51">
        <v>50</v>
      </c>
      <c r="B51" t="s">
        <v>127</v>
      </c>
      <c r="C51">
        <v>9</v>
      </c>
      <c r="D51">
        <f t="shared" si="0"/>
        <v>0.95424250943932487</v>
      </c>
      <c r="E51">
        <f t="shared" si="1"/>
        <v>0.17244997860378458</v>
      </c>
      <c r="F51">
        <f t="shared" si="2"/>
        <v>7.1613469907685148E-2</v>
      </c>
      <c r="G51">
        <f t="shared" si="3"/>
        <v>1.1000000000000001</v>
      </c>
      <c r="H51">
        <f t="shared" si="4"/>
        <v>0.90909090909090906</v>
      </c>
    </row>
    <row r="52" spans="1:8" x14ac:dyDescent="0.35">
      <c r="A52">
        <v>51</v>
      </c>
      <c r="B52" t="s">
        <v>15</v>
      </c>
      <c r="C52">
        <v>10</v>
      </c>
      <c r="D52">
        <f t="shared" si="0"/>
        <v>1</v>
      </c>
      <c r="E52">
        <f t="shared" si="1"/>
        <v>0.21254724153469925</v>
      </c>
      <c r="F52">
        <f t="shared" si="2"/>
        <v>9.7990327581388773E-2</v>
      </c>
      <c r="G52">
        <f t="shared" si="3"/>
        <v>1.0784313725490196</v>
      </c>
      <c r="H52">
        <f t="shared" si="4"/>
        <v>0.92727272727272736</v>
      </c>
    </row>
    <row r="53" spans="1:8" x14ac:dyDescent="0.35">
      <c r="A53">
        <v>52</v>
      </c>
      <c r="B53" t="s">
        <v>22</v>
      </c>
      <c r="C53">
        <v>10</v>
      </c>
      <c r="D53">
        <f t="shared" si="0"/>
        <v>1</v>
      </c>
      <c r="E53">
        <f t="shared" si="1"/>
        <v>0.21254724153469925</v>
      </c>
      <c r="F53">
        <f t="shared" si="2"/>
        <v>9.7990327581388773E-2</v>
      </c>
      <c r="G53">
        <f t="shared" si="3"/>
        <v>1.0576923076923077</v>
      </c>
      <c r="H53">
        <f t="shared" si="4"/>
        <v>0.94545454545454544</v>
      </c>
    </row>
    <row r="54" spans="1:8" x14ac:dyDescent="0.35">
      <c r="A54">
        <v>53</v>
      </c>
      <c r="B54" t="s">
        <v>103</v>
      </c>
      <c r="C54">
        <v>13</v>
      </c>
      <c r="D54">
        <f t="shared" si="0"/>
        <v>1.1139433523068367</v>
      </c>
      <c r="E54">
        <f t="shared" si="1"/>
        <v>0.33059258570159461</v>
      </c>
      <c r="F54">
        <f t="shared" si="2"/>
        <v>0.19008141835286704</v>
      </c>
      <c r="G54">
        <f t="shared" si="3"/>
        <v>1.0377358490566038</v>
      </c>
      <c r="H54">
        <f t="shared" si="4"/>
        <v>0.96363636363636362</v>
      </c>
    </row>
    <row r="55" spans="1:8" x14ac:dyDescent="0.35">
      <c r="A55">
        <v>54</v>
      </c>
      <c r="B55" t="s">
        <v>186</v>
      </c>
      <c r="C55">
        <v>14</v>
      </c>
      <c r="D55">
        <f t="shared" si="0"/>
        <v>1.146128035678238</v>
      </c>
      <c r="E55">
        <f t="shared" si="1"/>
        <v>0.36863901104068092</v>
      </c>
      <c r="F55">
        <f t="shared" si="2"/>
        <v>0.22382157035552164</v>
      </c>
      <c r="G55">
        <f t="shared" si="3"/>
        <v>1.0185185185185186</v>
      </c>
      <c r="H55">
        <f t="shared" si="4"/>
        <v>0.9818181818181817</v>
      </c>
    </row>
    <row r="58" spans="1:8" x14ac:dyDescent="0.35">
      <c r="B58" t="s">
        <v>283</v>
      </c>
      <c r="C58" t="s">
        <v>289</v>
      </c>
      <c r="D58" t="s">
        <v>284</v>
      </c>
      <c r="E58" t="s">
        <v>285</v>
      </c>
      <c r="F58" t="s">
        <v>286</v>
      </c>
      <c r="G58" t="s">
        <v>287</v>
      </c>
      <c r="H58" s="1" t="s">
        <v>288</v>
      </c>
    </row>
    <row r="59" spans="1:8" x14ac:dyDescent="0.35">
      <c r="B59">
        <v>2</v>
      </c>
      <c r="C59">
        <v>1.7000000000000001E-2</v>
      </c>
      <c r="D59">
        <v>3.3000000000000002E-2</v>
      </c>
      <c r="E59">
        <f>(C59-D59)/($K$9-$K$10)</f>
        <v>-0.16</v>
      </c>
      <c r="F59" s="2">
        <f>C59+(E59*($K$8-$K$9))</f>
        <v>2.5626315598757554E-2</v>
      </c>
      <c r="G59" s="2">
        <f t="shared" ref="G59:G65" si="5">$K$3+(F59*$K$7)</f>
        <v>0.54736827483392636</v>
      </c>
      <c r="H59" s="3">
        <f t="shared" ref="H59:H65" si="6">10^G59</f>
        <v>3.5266980268022032</v>
      </c>
    </row>
    <row r="60" spans="1:8" x14ac:dyDescent="0.35">
      <c r="B60">
        <v>5</v>
      </c>
      <c r="C60">
        <v>0.84599999999999997</v>
      </c>
      <c r="D60">
        <v>0.85</v>
      </c>
      <c r="E60">
        <f t="shared" ref="E60:E65" si="7">(C60-D60)/($K$9-$K$10)</f>
        <v>-4.0000000000000036E-2</v>
      </c>
      <c r="F60" s="2">
        <f t="shared" ref="F60:F65" si="8">C60+(E60*($K$8-$K$9))</f>
        <v>0.84815657889968932</v>
      </c>
      <c r="G60" s="2">
        <f t="shared" si="5"/>
        <v>0.81687908401189058</v>
      </c>
      <c r="H60" s="3">
        <f t="shared" si="6"/>
        <v>6.5596260819218006</v>
      </c>
    </row>
    <row r="61" spans="1:8" x14ac:dyDescent="0.35">
      <c r="B61">
        <v>10</v>
      </c>
      <c r="C61">
        <v>1.27</v>
      </c>
      <c r="D61">
        <v>1.258</v>
      </c>
      <c r="E61">
        <f t="shared" si="7"/>
        <v>0.12000000000000011</v>
      </c>
      <c r="F61" s="2">
        <f t="shared" si="8"/>
        <v>1.2635302633009318</v>
      </c>
      <c r="G61" s="2">
        <f t="shared" si="5"/>
        <v>0.95298069970800992</v>
      </c>
      <c r="H61" s="3">
        <f t="shared" si="6"/>
        <v>8.9738891314459011</v>
      </c>
    </row>
    <row r="62" spans="1:8" x14ac:dyDescent="0.35">
      <c r="B62">
        <v>25</v>
      </c>
      <c r="C62">
        <v>1.716</v>
      </c>
      <c r="D62">
        <v>1.68</v>
      </c>
      <c r="E62">
        <f t="shared" si="7"/>
        <v>0.36000000000000032</v>
      </c>
      <c r="F62" s="2">
        <f t="shared" si="8"/>
        <v>1.6965907899027954</v>
      </c>
      <c r="G62" s="2">
        <f t="shared" si="5"/>
        <v>1.0948775977979497</v>
      </c>
      <c r="H62" s="3">
        <f t="shared" si="6"/>
        <v>12.441639053482469</v>
      </c>
    </row>
    <row r="63" spans="1:8" x14ac:dyDescent="0.35">
      <c r="B63">
        <v>50</v>
      </c>
      <c r="C63">
        <v>2</v>
      </c>
      <c r="D63">
        <v>1.9450000000000001</v>
      </c>
      <c r="E63">
        <f t="shared" si="7"/>
        <v>0.54999999999999938</v>
      </c>
      <c r="F63" s="2">
        <f t="shared" si="8"/>
        <v>1.9703470401292709</v>
      </c>
      <c r="G63" s="2">
        <f t="shared" si="5"/>
        <v>1.1845767515044305</v>
      </c>
      <c r="H63" s="3">
        <f t="shared" si="6"/>
        <v>15.295960432547567</v>
      </c>
    </row>
    <row r="64" spans="1:8" x14ac:dyDescent="0.35">
      <c r="B64">
        <v>100</v>
      </c>
      <c r="C64">
        <v>2.2519999999999998</v>
      </c>
      <c r="D64">
        <v>2.1779999999999999</v>
      </c>
      <c r="E64">
        <f t="shared" si="7"/>
        <v>0.73999999999999844</v>
      </c>
      <c r="F64" s="2">
        <f t="shared" si="8"/>
        <v>2.212103290355746</v>
      </c>
      <c r="G64" s="2">
        <f t="shared" si="5"/>
        <v>1.2637907640817767</v>
      </c>
      <c r="H64" s="3">
        <f t="shared" si="6"/>
        <v>18.356537425761232</v>
      </c>
    </row>
    <row r="65" spans="2:8" x14ac:dyDescent="0.35">
      <c r="B65">
        <v>200</v>
      </c>
      <c r="C65">
        <v>2.4820000000000002</v>
      </c>
      <c r="D65">
        <v>2.3879999999999999</v>
      </c>
      <c r="E65">
        <f t="shared" si="7"/>
        <v>0.94000000000000306</v>
      </c>
      <c r="F65" s="2">
        <f t="shared" si="8"/>
        <v>2.4313203958572993</v>
      </c>
      <c r="G65" s="2">
        <f t="shared" si="5"/>
        <v>1.3356195856162849</v>
      </c>
      <c r="H65" s="3">
        <f t="shared" si="6"/>
        <v>21.658061650554046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AFD7-4C99-4CB6-B680-6D255C4A6AC5}">
  <dimension ref="A1:K65"/>
  <sheetViews>
    <sheetView tabSelected="1" topLeftCell="A49" workbookViewId="0">
      <selection activeCell="F61" sqref="F61"/>
    </sheetView>
  </sheetViews>
  <sheetFormatPr defaultRowHeight="14.5" x14ac:dyDescent="0.35"/>
  <sheetData>
    <row r="1" spans="1:11" x14ac:dyDescent="0.3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J1" t="s">
        <v>273</v>
      </c>
      <c r="K1">
        <f>COUNT(C2:C55)</f>
        <v>54</v>
      </c>
    </row>
    <row r="2" spans="1:11" x14ac:dyDescent="0.35">
      <c r="A2">
        <v>1</v>
      </c>
      <c r="B2" t="s">
        <v>118</v>
      </c>
      <c r="C2">
        <v>1.02</v>
      </c>
      <c r="D2">
        <f t="shared" ref="D2:D55" si="0">LOG(C2)</f>
        <v>8.6001717619175692E-3</v>
      </c>
      <c r="E2">
        <f t="shared" ref="E2:E55" si="1">(D2-$K$3)^2</f>
        <v>0.29791198537448416</v>
      </c>
      <c r="F2">
        <f t="shared" ref="F2:F55" si="2">(D2-$K$3)^3</f>
        <v>-0.16260427661147997</v>
      </c>
      <c r="G2">
        <f t="shared" ref="G2:G55" si="3">($K$1+1)/A2</f>
        <v>55</v>
      </c>
      <c r="H2">
        <f t="shared" ref="H2:H55" si="4">1/G2</f>
        <v>1.8181818181818181E-2</v>
      </c>
      <c r="J2" t="s">
        <v>274</v>
      </c>
      <c r="K2">
        <f>AVERAGE(C2:C55)</f>
        <v>4.7625925925925925</v>
      </c>
    </row>
    <row r="3" spans="1:11" x14ac:dyDescent="0.35">
      <c r="A3">
        <v>2</v>
      </c>
      <c r="B3" t="s">
        <v>220</v>
      </c>
      <c r="C3">
        <v>1.0900000000000001</v>
      </c>
      <c r="D3">
        <f t="shared" si="0"/>
        <v>3.7426497940623665E-2</v>
      </c>
      <c r="E3">
        <f t="shared" si="1"/>
        <v>0.26727536715958716</v>
      </c>
      <c r="F3">
        <f t="shared" si="2"/>
        <v>-0.1381778408670683</v>
      </c>
      <c r="G3">
        <f t="shared" si="3"/>
        <v>27.5</v>
      </c>
      <c r="H3">
        <f t="shared" si="4"/>
        <v>3.6363636363636362E-2</v>
      </c>
      <c r="J3" t="s">
        <v>275</v>
      </c>
      <c r="K3">
        <f>AVERAGE(D2:D55)</f>
        <v>0.55441331320730647</v>
      </c>
    </row>
    <row r="4" spans="1:11" x14ac:dyDescent="0.35">
      <c r="A4">
        <v>3</v>
      </c>
      <c r="B4" t="s">
        <v>149</v>
      </c>
      <c r="C4">
        <v>1.1499999999999999</v>
      </c>
      <c r="D4">
        <f t="shared" si="0"/>
        <v>6.069784035361165E-2</v>
      </c>
      <c r="E4">
        <f t="shared" si="1"/>
        <v>0.24375496813514747</v>
      </c>
      <c r="F4">
        <f t="shared" si="2"/>
        <v>-0.12034559935328165</v>
      </c>
      <c r="G4">
        <f t="shared" si="3"/>
        <v>18.333333333333332</v>
      </c>
      <c r="H4">
        <f t="shared" si="4"/>
        <v>5.454545454545455E-2</v>
      </c>
      <c r="J4" t="s">
        <v>276</v>
      </c>
      <c r="K4">
        <f>SUM(E2:E55)</f>
        <v>5.7570488648050873</v>
      </c>
    </row>
    <row r="5" spans="1:11" x14ac:dyDescent="0.35">
      <c r="A5">
        <v>4</v>
      </c>
      <c r="B5" t="s">
        <v>226</v>
      </c>
      <c r="C5">
        <v>1.1499999999999999</v>
      </c>
      <c r="D5">
        <f t="shared" si="0"/>
        <v>6.069784035361165E-2</v>
      </c>
      <c r="E5">
        <f t="shared" si="1"/>
        <v>0.24375496813514747</v>
      </c>
      <c r="F5">
        <f t="shared" si="2"/>
        <v>-0.12034559935328165</v>
      </c>
      <c r="G5">
        <f t="shared" si="3"/>
        <v>13.75</v>
      </c>
      <c r="H5">
        <f t="shared" si="4"/>
        <v>7.2727272727272724E-2</v>
      </c>
      <c r="J5" t="s">
        <v>277</v>
      </c>
      <c r="K5">
        <f>SUM(F2:F55)</f>
        <v>0.39278002221443459</v>
      </c>
    </row>
    <row r="6" spans="1:11" x14ac:dyDescent="0.35">
      <c r="A6">
        <v>5</v>
      </c>
      <c r="B6" t="s">
        <v>232</v>
      </c>
      <c r="C6">
        <v>1.19</v>
      </c>
      <c r="D6">
        <f t="shared" si="0"/>
        <v>7.554696139253074E-2</v>
      </c>
      <c r="E6">
        <f t="shared" si="1"/>
        <v>0.22931298290039254</v>
      </c>
      <c r="F6">
        <f t="shared" si="2"/>
        <v>-0.10981027154527502</v>
      </c>
      <c r="G6">
        <f t="shared" si="3"/>
        <v>11</v>
      </c>
      <c r="H6">
        <f t="shared" si="4"/>
        <v>9.0909090909090912E-2</v>
      </c>
      <c r="J6" t="s">
        <v>278</v>
      </c>
      <c r="K6">
        <f>VAR(D2:D55)</f>
        <v>0.10862356348688841</v>
      </c>
    </row>
    <row r="7" spans="1:11" x14ac:dyDescent="0.35">
      <c r="A7">
        <v>6</v>
      </c>
      <c r="B7" t="s">
        <v>159</v>
      </c>
      <c r="C7">
        <v>1.26</v>
      </c>
      <c r="D7">
        <f t="shared" si="0"/>
        <v>0.10037054511756291</v>
      </c>
      <c r="E7">
        <f t="shared" si="1"/>
        <v>0.20615483525459663</v>
      </c>
      <c r="F7">
        <f t="shared" si="2"/>
        <v>-9.3603112054082102E-2</v>
      </c>
      <c r="G7">
        <f t="shared" si="3"/>
        <v>9.1666666666666661</v>
      </c>
      <c r="H7">
        <f t="shared" si="4"/>
        <v>0.1090909090909091</v>
      </c>
      <c r="J7" t="s">
        <v>279</v>
      </c>
      <c r="K7">
        <f>STDEV(D2:D55)</f>
        <v>0.32958089065795126</v>
      </c>
    </row>
    <row r="8" spans="1:11" x14ac:dyDescent="0.35">
      <c r="A8">
        <v>7</v>
      </c>
      <c r="B8" t="s">
        <v>216</v>
      </c>
      <c r="C8">
        <v>1.58</v>
      </c>
      <c r="D8">
        <f t="shared" si="0"/>
        <v>0.19865708695442263</v>
      </c>
      <c r="E8">
        <f t="shared" si="1"/>
        <v>0.12656249251769308</v>
      </c>
      <c r="F8">
        <f t="shared" si="2"/>
        <v>-4.5025394723253336E-2</v>
      </c>
      <c r="G8">
        <f t="shared" si="3"/>
        <v>7.8571428571428568</v>
      </c>
      <c r="H8">
        <f t="shared" si="4"/>
        <v>0.12727272727272729</v>
      </c>
      <c r="J8" t="s">
        <v>280</v>
      </c>
      <c r="K8">
        <f>SKEW(D2:D55)</f>
        <v>0.21497000562524377</v>
      </c>
    </row>
    <row r="9" spans="1:11" x14ac:dyDescent="0.35">
      <c r="A9">
        <v>8</v>
      </c>
      <c r="B9" t="s">
        <v>67</v>
      </c>
      <c r="C9">
        <v>1.6</v>
      </c>
      <c r="D9">
        <f t="shared" si="0"/>
        <v>0.20411998265592479</v>
      </c>
      <c r="E9">
        <f t="shared" si="1"/>
        <v>0.12270541742877955</v>
      </c>
      <c r="F9">
        <f t="shared" si="2"/>
        <v>-4.2982889347824745E-2</v>
      </c>
      <c r="G9">
        <f t="shared" si="3"/>
        <v>6.875</v>
      </c>
      <c r="H9">
        <f t="shared" si="4"/>
        <v>0.14545454545454545</v>
      </c>
      <c r="J9" t="s">
        <v>281</v>
      </c>
      <c r="K9">
        <v>0.2</v>
      </c>
    </row>
    <row r="10" spans="1:11" x14ac:dyDescent="0.35">
      <c r="A10">
        <v>9</v>
      </c>
      <c r="B10" t="s">
        <v>167</v>
      </c>
      <c r="C10">
        <v>1.65</v>
      </c>
      <c r="D10">
        <f t="shared" si="0"/>
        <v>0.21748394421390627</v>
      </c>
      <c r="E10">
        <f t="shared" si="1"/>
        <v>0.11352139969029083</v>
      </c>
      <c r="F10">
        <f t="shared" si="2"/>
        <v>-3.8248693564897268E-2</v>
      </c>
      <c r="G10">
        <f t="shared" si="3"/>
        <v>6.1111111111111107</v>
      </c>
      <c r="H10">
        <f t="shared" si="4"/>
        <v>0.16363636363636364</v>
      </c>
      <c r="J10" t="s">
        <v>282</v>
      </c>
      <c r="K10">
        <v>0.3</v>
      </c>
    </row>
    <row r="11" spans="1:11" x14ac:dyDescent="0.35">
      <c r="A11">
        <v>10</v>
      </c>
      <c r="B11" t="s">
        <v>222</v>
      </c>
      <c r="C11">
        <v>1.74</v>
      </c>
      <c r="D11">
        <f t="shared" si="0"/>
        <v>0.24054924828259971</v>
      </c>
      <c r="E11">
        <f t="shared" si="1"/>
        <v>9.8510651251060538E-2</v>
      </c>
      <c r="F11">
        <f t="shared" si="2"/>
        <v>-3.0918953440038009E-2</v>
      </c>
      <c r="G11">
        <f t="shared" si="3"/>
        <v>5.5</v>
      </c>
      <c r="H11">
        <f t="shared" si="4"/>
        <v>0.18181818181818182</v>
      </c>
    </row>
    <row r="12" spans="1:11" x14ac:dyDescent="0.35">
      <c r="A12">
        <v>11</v>
      </c>
      <c r="B12" t="s">
        <v>75</v>
      </c>
      <c r="C12">
        <v>1.76</v>
      </c>
      <c r="D12">
        <f t="shared" si="0"/>
        <v>0.24551266781414982</v>
      </c>
      <c r="E12">
        <f t="shared" si="1"/>
        <v>9.5419608724308713E-2</v>
      </c>
      <c r="F12">
        <f t="shared" si="2"/>
        <v>-2.9475178718101441E-2</v>
      </c>
      <c r="G12">
        <f t="shared" si="3"/>
        <v>5</v>
      </c>
      <c r="H12">
        <f t="shared" si="4"/>
        <v>0.2</v>
      </c>
    </row>
    <row r="13" spans="1:11" x14ac:dyDescent="0.35">
      <c r="A13">
        <v>12</v>
      </c>
      <c r="B13" t="s">
        <v>170</v>
      </c>
      <c r="C13">
        <v>1.78</v>
      </c>
      <c r="D13">
        <f t="shared" si="0"/>
        <v>0.250420002308894</v>
      </c>
      <c r="E13">
        <f t="shared" si="1"/>
        <v>9.2411933070978863E-2</v>
      </c>
      <c r="F13">
        <f t="shared" si="2"/>
        <v>-2.8092609500769365E-2</v>
      </c>
      <c r="G13">
        <f t="shared" si="3"/>
        <v>4.583333333333333</v>
      </c>
      <c r="H13">
        <f t="shared" si="4"/>
        <v>0.2181818181818182</v>
      </c>
    </row>
    <row r="14" spans="1:11" x14ac:dyDescent="0.35">
      <c r="A14">
        <v>13</v>
      </c>
      <c r="B14" t="s">
        <v>241</v>
      </c>
      <c r="C14">
        <v>1.83</v>
      </c>
      <c r="D14">
        <f t="shared" si="0"/>
        <v>0.26245108973042947</v>
      </c>
      <c r="E14">
        <f t="shared" si="1"/>
        <v>8.5241939937561864E-2</v>
      </c>
      <c r="F14">
        <f t="shared" si="2"/>
        <v>-2.4887426317652964E-2</v>
      </c>
      <c r="G14">
        <f t="shared" si="3"/>
        <v>4.2307692307692308</v>
      </c>
      <c r="H14">
        <f t="shared" si="4"/>
        <v>0.23636363636363636</v>
      </c>
    </row>
    <row r="15" spans="1:11" x14ac:dyDescent="0.35">
      <c r="A15">
        <v>14</v>
      </c>
      <c r="B15" t="s">
        <v>71</v>
      </c>
      <c r="C15">
        <v>1.86</v>
      </c>
      <c r="D15">
        <f t="shared" si="0"/>
        <v>0.26951294421791633</v>
      </c>
      <c r="E15">
        <f t="shared" si="1"/>
        <v>8.1168220250290649E-2</v>
      </c>
      <c r="F15">
        <f t="shared" si="2"/>
        <v>-2.3124855899519896E-2</v>
      </c>
      <c r="G15">
        <f t="shared" si="3"/>
        <v>3.9285714285714284</v>
      </c>
      <c r="H15">
        <f t="shared" si="4"/>
        <v>0.25454545454545457</v>
      </c>
    </row>
    <row r="16" spans="1:11" x14ac:dyDescent="0.35">
      <c r="A16">
        <v>15</v>
      </c>
      <c r="B16" t="s">
        <v>62</v>
      </c>
      <c r="C16">
        <v>1.87</v>
      </c>
      <c r="D16">
        <f t="shared" si="0"/>
        <v>0.27184160653649897</v>
      </c>
      <c r="E16">
        <f t="shared" si="1"/>
        <v>7.9846769410852877E-2</v>
      </c>
      <c r="F16">
        <f t="shared" si="2"/>
        <v>-2.2562437904575124E-2</v>
      </c>
      <c r="G16">
        <f t="shared" si="3"/>
        <v>3.6666666666666665</v>
      </c>
      <c r="H16">
        <f t="shared" si="4"/>
        <v>0.27272727272727276</v>
      </c>
    </row>
    <row r="17" spans="1:8" x14ac:dyDescent="0.35">
      <c r="A17">
        <v>16</v>
      </c>
      <c r="B17" t="s">
        <v>192</v>
      </c>
      <c r="C17">
        <v>2.21</v>
      </c>
      <c r="D17">
        <f t="shared" si="0"/>
        <v>0.34439227368511072</v>
      </c>
      <c r="E17">
        <f t="shared" si="1"/>
        <v>4.4108837041983713E-2</v>
      </c>
      <c r="F17">
        <f t="shared" si="2"/>
        <v>-9.2637838076725532E-3</v>
      </c>
      <c r="G17">
        <f t="shared" si="3"/>
        <v>3.4375</v>
      </c>
      <c r="H17">
        <f t="shared" si="4"/>
        <v>0.29090909090909089</v>
      </c>
    </row>
    <row r="18" spans="1:8" x14ac:dyDescent="0.35">
      <c r="A18">
        <v>17</v>
      </c>
      <c r="B18" t="s">
        <v>79</v>
      </c>
      <c r="C18">
        <v>2.23</v>
      </c>
      <c r="D18">
        <f t="shared" si="0"/>
        <v>0.34830486304816066</v>
      </c>
      <c r="E18">
        <f t="shared" si="1"/>
        <v>4.2480693227005088E-2</v>
      </c>
      <c r="F18">
        <f t="shared" si="2"/>
        <v>-8.7556298427041417E-3</v>
      </c>
      <c r="G18">
        <f t="shared" si="3"/>
        <v>3.2352941176470589</v>
      </c>
      <c r="H18">
        <f t="shared" si="4"/>
        <v>0.30909090909090908</v>
      </c>
    </row>
    <row r="19" spans="1:8" x14ac:dyDescent="0.35">
      <c r="A19">
        <v>18</v>
      </c>
      <c r="B19" t="s">
        <v>109</v>
      </c>
      <c r="C19">
        <v>2.2599999999999998</v>
      </c>
      <c r="D19">
        <f t="shared" si="0"/>
        <v>0.35410843914740087</v>
      </c>
      <c r="E19">
        <f t="shared" si="1"/>
        <v>4.0122042572154647E-2</v>
      </c>
      <c r="F19">
        <f t="shared" si="2"/>
        <v>-8.036640684441607E-3</v>
      </c>
      <c r="G19">
        <f t="shared" si="3"/>
        <v>3.0555555555555554</v>
      </c>
      <c r="H19">
        <f t="shared" si="4"/>
        <v>0.32727272727272727</v>
      </c>
    </row>
    <row r="20" spans="1:8" x14ac:dyDescent="0.35">
      <c r="A20">
        <v>19</v>
      </c>
      <c r="B20" t="s">
        <v>155</v>
      </c>
      <c r="C20">
        <v>2.2999999999999998</v>
      </c>
      <c r="D20">
        <f t="shared" si="0"/>
        <v>0.36172783601759284</v>
      </c>
      <c r="E20">
        <f t="shared" si="1"/>
        <v>3.7127693119827651E-2</v>
      </c>
      <c r="F20">
        <f t="shared" si="2"/>
        <v>-7.1539672657472382E-3</v>
      </c>
      <c r="G20">
        <f t="shared" si="3"/>
        <v>2.8947368421052633</v>
      </c>
      <c r="H20">
        <f t="shared" si="4"/>
        <v>0.34545454545454546</v>
      </c>
    </row>
    <row r="21" spans="1:8" x14ac:dyDescent="0.35">
      <c r="A21">
        <v>20</v>
      </c>
      <c r="B21" t="s">
        <v>50</v>
      </c>
      <c r="C21">
        <v>2.4300000000000002</v>
      </c>
      <c r="D21">
        <f t="shared" si="0"/>
        <v>0.38560627359831223</v>
      </c>
      <c r="E21">
        <f t="shared" si="1"/>
        <v>2.8495816621552549E-2</v>
      </c>
      <c r="F21">
        <f t="shared" si="2"/>
        <v>-4.8102944451250572E-3</v>
      </c>
      <c r="G21">
        <f t="shared" si="3"/>
        <v>2.75</v>
      </c>
      <c r="H21">
        <f t="shared" si="4"/>
        <v>0.36363636363636365</v>
      </c>
    </row>
    <row r="22" spans="1:8" x14ac:dyDescent="0.35">
      <c r="A22">
        <v>21</v>
      </c>
      <c r="B22" t="s">
        <v>113</v>
      </c>
      <c r="C22">
        <v>2.4700000000000002</v>
      </c>
      <c r="D22">
        <f t="shared" si="0"/>
        <v>0.39269695325966575</v>
      </c>
      <c r="E22">
        <f t="shared" si="1"/>
        <v>2.6152181074714894E-2</v>
      </c>
      <c r="F22">
        <f t="shared" si="2"/>
        <v>-4.2292355280944714E-3</v>
      </c>
      <c r="G22">
        <f t="shared" si="3"/>
        <v>2.6190476190476191</v>
      </c>
      <c r="H22">
        <f t="shared" si="4"/>
        <v>0.38181818181818183</v>
      </c>
    </row>
    <row r="23" spans="1:8" x14ac:dyDescent="0.35">
      <c r="A23">
        <v>22</v>
      </c>
      <c r="B23" t="s">
        <v>247</v>
      </c>
      <c r="C23">
        <v>2.62</v>
      </c>
      <c r="D23">
        <f t="shared" si="0"/>
        <v>0.41830129131974547</v>
      </c>
      <c r="E23">
        <f t="shared" si="1"/>
        <v>1.8526482502319884E-2</v>
      </c>
      <c r="F23">
        <f t="shared" si="2"/>
        <v>-2.5216769918552798E-3</v>
      </c>
      <c r="G23">
        <f t="shared" si="3"/>
        <v>2.5</v>
      </c>
      <c r="H23">
        <f t="shared" si="4"/>
        <v>0.4</v>
      </c>
    </row>
    <row r="24" spans="1:8" x14ac:dyDescent="0.35">
      <c r="A24">
        <v>23</v>
      </c>
      <c r="B24" t="s">
        <v>28</v>
      </c>
      <c r="C24">
        <v>2.74</v>
      </c>
      <c r="D24">
        <f t="shared" si="0"/>
        <v>0.43775056282038799</v>
      </c>
      <c r="E24">
        <f t="shared" si="1"/>
        <v>1.3610197327840448E-2</v>
      </c>
      <c r="F24">
        <f t="shared" si="2"/>
        <v>-1.5878030535745552E-3</v>
      </c>
      <c r="G24">
        <f t="shared" si="3"/>
        <v>2.3913043478260869</v>
      </c>
      <c r="H24">
        <f t="shared" si="4"/>
        <v>0.41818181818181821</v>
      </c>
    </row>
    <row r="25" spans="1:8" x14ac:dyDescent="0.35">
      <c r="A25">
        <v>24</v>
      </c>
      <c r="B25" t="s">
        <v>234</v>
      </c>
      <c r="C25">
        <v>2.79</v>
      </c>
      <c r="D25">
        <f t="shared" si="0"/>
        <v>0.44560420327359757</v>
      </c>
      <c r="E25">
        <f t="shared" si="1"/>
        <v>1.1839422404565949E-2</v>
      </c>
      <c r="F25">
        <f t="shared" si="2"/>
        <v>-1.2882370139700326E-3</v>
      </c>
      <c r="G25">
        <f t="shared" si="3"/>
        <v>2.2916666666666665</v>
      </c>
      <c r="H25">
        <f t="shared" si="4"/>
        <v>0.4363636363636364</v>
      </c>
    </row>
    <row r="26" spans="1:8" x14ac:dyDescent="0.35">
      <c r="A26">
        <v>25</v>
      </c>
      <c r="B26" t="s">
        <v>202</v>
      </c>
      <c r="C26">
        <v>2.88</v>
      </c>
      <c r="D26">
        <f t="shared" si="0"/>
        <v>0.45939248775923086</v>
      </c>
      <c r="E26">
        <f t="shared" si="1"/>
        <v>9.0289572688336522E-3</v>
      </c>
      <c r="F26">
        <f t="shared" si="2"/>
        <v>-8.5793897261997592E-4</v>
      </c>
      <c r="G26">
        <f t="shared" si="3"/>
        <v>2.2000000000000002</v>
      </c>
      <c r="H26">
        <f t="shared" si="4"/>
        <v>0.45454545454545453</v>
      </c>
    </row>
    <row r="27" spans="1:8" x14ac:dyDescent="0.35">
      <c r="A27">
        <v>26</v>
      </c>
      <c r="B27" t="s">
        <v>162</v>
      </c>
      <c r="C27">
        <v>2.95</v>
      </c>
      <c r="D27">
        <f t="shared" si="0"/>
        <v>0.46982201597816303</v>
      </c>
      <c r="E27">
        <f t="shared" si="1"/>
        <v>7.1556875669092903E-3</v>
      </c>
      <c r="F27">
        <f t="shared" si="2"/>
        <v>-6.0530889385130996E-4</v>
      </c>
      <c r="G27">
        <f t="shared" si="3"/>
        <v>2.1153846153846154</v>
      </c>
      <c r="H27">
        <f t="shared" si="4"/>
        <v>0.47272727272727272</v>
      </c>
    </row>
    <row r="28" spans="1:8" x14ac:dyDescent="0.35">
      <c r="A28">
        <v>27</v>
      </c>
      <c r="B28" t="s">
        <v>133</v>
      </c>
      <c r="C28">
        <v>3</v>
      </c>
      <c r="D28">
        <f t="shared" si="0"/>
        <v>0.47712125471966244</v>
      </c>
      <c r="E28">
        <f t="shared" si="1"/>
        <v>5.9740623052573858E-3</v>
      </c>
      <c r="F28">
        <f t="shared" si="2"/>
        <v>-4.6174757310678342E-4</v>
      </c>
      <c r="G28">
        <f t="shared" si="3"/>
        <v>2.0370370370370372</v>
      </c>
      <c r="H28">
        <f t="shared" si="4"/>
        <v>0.49090909090909085</v>
      </c>
    </row>
    <row r="29" spans="1:8" x14ac:dyDescent="0.35">
      <c r="A29">
        <v>28</v>
      </c>
      <c r="B29" t="s">
        <v>40</v>
      </c>
      <c r="C29">
        <v>3.34</v>
      </c>
      <c r="D29">
        <f t="shared" si="0"/>
        <v>0.52374646681156445</v>
      </c>
      <c r="E29">
        <f t="shared" si="1"/>
        <v>9.4045546786003531E-4</v>
      </c>
      <c r="F29">
        <f t="shared" si="2"/>
        <v>-2.88408033748994E-5</v>
      </c>
      <c r="G29">
        <f t="shared" si="3"/>
        <v>1.9642857142857142</v>
      </c>
      <c r="H29">
        <f t="shared" si="4"/>
        <v>0.50909090909090915</v>
      </c>
    </row>
    <row r="30" spans="1:8" x14ac:dyDescent="0.35">
      <c r="A30">
        <v>29</v>
      </c>
      <c r="B30" t="s">
        <v>55</v>
      </c>
      <c r="C30">
        <v>3.39</v>
      </c>
      <c r="D30">
        <f t="shared" si="0"/>
        <v>0.53019969820308221</v>
      </c>
      <c r="E30">
        <f t="shared" si="1"/>
        <v>5.862991515727939E-4</v>
      </c>
      <c r="F30">
        <f t="shared" si="2"/>
        <v>-1.4196421933486952E-5</v>
      </c>
      <c r="G30">
        <f t="shared" si="3"/>
        <v>1.896551724137931</v>
      </c>
      <c r="H30">
        <f t="shared" si="4"/>
        <v>0.52727272727272723</v>
      </c>
    </row>
    <row r="31" spans="1:8" x14ac:dyDescent="0.35">
      <c r="A31">
        <v>30</v>
      </c>
      <c r="B31" t="s">
        <v>180</v>
      </c>
      <c r="C31">
        <v>3.86</v>
      </c>
      <c r="D31">
        <f t="shared" si="0"/>
        <v>0.58658730467175491</v>
      </c>
      <c r="E31">
        <f t="shared" si="1"/>
        <v>1.0351657267544008E-3</v>
      </c>
      <c r="F31">
        <f t="shared" si="2"/>
        <v>3.3305413256885655E-5</v>
      </c>
      <c r="G31">
        <f t="shared" si="3"/>
        <v>1.8333333333333333</v>
      </c>
      <c r="H31">
        <f t="shared" si="4"/>
        <v>0.54545454545454553</v>
      </c>
    </row>
    <row r="32" spans="1:8" x14ac:dyDescent="0.35">
      <c r="A32">
        <v>31</v>
      </c>
      <c r="B32" t="s">
        <v>196</v>
      </c>
      <c r="C32">
        <v>4.17</v>
      </c>
      <c r="D32">
        <f t="shared" si="0"/>
        <v>0.62013605497375746</v>
      </c>
      <c r="E32">
        <f t="shared" si="1"/>
        <v>4.3194787852996012E-3</v>
      </c>
      <c r="F32">
        <f t="shared" si="2"/>
        <v>2.838879887719091E-4</v>
      </c>
      <c r="G32">
        <f t="shared" si="3"/>
        <v>1.7741935483870968</v>
      </c>
      <c r="H32">
        <f t="shared" si="4"/>
        <v>0.5636363636363636</v>
      </c>
    </row>
    <row r="33" spans="1:8" x14ac:dyDescent="0.35">
      <c r="A33">
        <v>32</v>
      </c>
      <c r="B33" t="s">
        <v>151</v>
      </c>
      <c r="C33">
        <v>4.5</v>
      </c>
      <c r="D33">
        <f t="shared" si="0"/>
        <v>0.65321251377534373</v>
      </c>
      <c r="E33">
        <f t="shared" si="1"/>
        <v>9.7612820328832547E-3</v>
      </c>
      <c r="F33">
        <f t="shared" si="2"/>
        <v>9.6440686136801111E-4</v>
      </c>
      <c r="G33">
        <f t="shared" si="3"/>
        <v>1.71875</v>
      </c>
      <c r="H33">
        <f t="shared" si="4"/>
        <v>0.58181818181818179</v>
      </c>
    </row>
    <row r="34" spans="1:8" x14ac:dyDescent="0.35">
      <c r="A34">
        <v>33</v>
      </c>
      <c r="B34" t="s">
        <v>45</v>
      </c>
      <c r="C34">
        <v>4.5</v>
      </c>
      <c r="D34">
        <f t="shared" si="0"/>
        <v>0.65321251377534373</v>
      </c>
      <c r="E34">
        <f t="shared" si="1"/>
        <v>9.7612820328832547E-3</v>
      </c>
      <c r="F34">
        <f t="shared" si="2"/>
        <v>9.6440686136801111E-4</v>
      </c>
      <c r="G34">
        <f t="shared" si="3"/>
        <v>1.6666666666666667</v>
      </c>
      <c r="H34">
        <f t="shared" si="4"/>
        <v>0.6</v>
      </c>
    </row>
    <row r="35" spans="1:8" x14ac:dyDescent="0.35">
      <c r="A35">
        <v>34</v>
      </c>
      <c r="B35" t="s">
        <v>206</v>
      </c>
      <c r="C35">
        <v>4.6900000000000004</v>
      </c>
      <c r="D35">
        <f t="shared" si="0"/>
        <v>0.67117284271508326</v>
      </c>
      <c r="E35">
        <f t="shared" si="1"/>
        <v>1.3632787730877401E-2</v>
      </c>
      <c r="F35">
        <f t="shared" si="2"/>
        <v>1.5917578813366372E-3</v>
      </c>
      <c r="G35">
        <f t="shared" si="3"/>
        <v>1.6176470588235294</v>
      </c>
      <c r="H35">
        <f t="shared" si="4"/>
        <v>0.61818181818181817</v>
      </c>
    </row>
    <row r="36" spans="1:8" x14ac:dyDescent="0.35">
      <c r="A36">
        <v>35</v>
      </c>
      <c r="B36" t="s">
        <v>260</v>
      </c>
      <c r="C36">
        <v>5.01</v>
      </c>
      <c r="D36">
        <f t="shared" si="0"/>
        <v>0.69983772586724569</v>
      </c>
      <c r="E36">
        <f t="shared" si="1"/>
        <v>2.114825979748829E-2</v>
      </c>
      <c r="F36">
        <f t="shared" si="2"/>
        <v>3.0754732598295398E-3</v>
      </c>
      <c r="G36">
        <f t="shared" si="3"/>
        <v>1.5714285714285714</v>
      </c>
      <c r="H36">
        <f t="shared" si="4"/>
        <v>0.63636363636363635</v>
      </c>
    </row>
    <row r="37" spans="1:8" x14ac:dyDescent="0.35">
      <c r="A37">
        <v>36</v>
      </c>
      <c r="B37" t="s">
        <v>139</v>
      </c>
      <c r="C37">
        <v>5.47</v>
      </c>
      <c r="D37">
        <f t="shared" si="0"/>
        <v>0.73798732633343078</v>
      </c>
      <c r="E37">
        <f t="shared" si="1"/>
        <v>3.369941829523046E-2</v>
      </c>
      <c r="F37">
        <f t="shared" si="2"/>
        <v>6.1863374564713903E-3</v>
      </c>
      <c r="G37">
        <f t="shared" si="3"/>
        <v>1.5277777777777777</v>
      </c>
      <c r="H37">
        <f t="shared" si="4"/>
        <v>0.65454545454545454</v>
      </c>
    </row>
    <row r="38" spans="1:8" x14ac:dyDescent="0.35">
      <c r="A38">
        <v>37</v>
      </c>
      <c r="B38" t="s">
        <v>92</v>
      </c>
      <c r="C38">
        <v>5.59</v>
      </c>
      <c r="D38">
        <f t="shared" si="0"/>
        <v>0.74741180788642325</v>
      </c>
      <c r="E38">
        <f t="shared" si="1"/>
        <v>3.7248418948405068E-2</v>
      </c>
      <c r="F38">
        <f t="shared" si="2"/>
        <v>7.1888887862192686E-3</v>
      </c>
      <c r="G38">
        <f t="shared" si="3"/>
        <v>1.4864864864864864</v>
      </c>
      <c r="H38">
        <f t="shared" si="4"/>
        <v>0.67272727272727273</v>
      </c>
    </row>
    <row r="39" spans="1:8" x14ac:dyDescent="0.35">
      <c r="A39">
        <v>38</v>
      </c>
      <c r="B39" t="s">
        <v>121</v>
      </c>
      <c r="C39">
        <v>5.68</v>
      </c>
      <c r="D39">
        <f t="shared" si="0"/>
        <v>0.75434833571101889</v>
      </c>
      <c r="E39">
        <f t="shared" si="1"/>
        <v>3.9974013223559993E-2</v>
      </c>
      <c r="F39">
        <f t="shared" si="2"/>
        <v>7.9922052334161654E-3</v>
      </c>
      <c r="G39">
        <f t="shared" si="3"/>
        <v>1.4473684210526316</v>
      </c>
      <c r="H39">
        <f t="shared" si="4"/>
        <v>0.69090909090909092</v>
      </c>
    </row>
    <row r="40" spans="1:8" x14ac:dyDescent="0.35">
      <c r="A40">
        <v>39</v>
      </c>
      <c r="B40" t="s">
        <v>255</v>
      </c>
      <c r="C40">
        <v>5.73</v>
      </c>
      <c r="D40">
        <f t="shared" si="0"/>
        <v>0.75815462196739003</v>
      </c>
      <c r="E40">
        <f t="shared" si="1"/>
        <v>4.1510520895271699E-2</v>
      </c>
      <c r="F40">
        <f t="shared" si="2"/>
        <v>8.4574078545154516E-3</v>
      </c>
      <c r="G40">
        <f t="shared" si="3"/>
        <v>1.4102564102564104</v>
      </c>
      <c r="H40">
        <f t="shared" si="4"/>
        <v>0.70909090909090899</v>
      </c>
    </row>
    <row r="41" spans="1:8" x14ac:dyDescent="0.35">
      <c r="A41">
        <v>40</v>
      </c>
      <c r="B41" t="s">
        <v>34</v>
      </c>
      <c r="C41">
        <v>6.83</v>
      </c>
      <c r="D41">
        <f t="shared" si="0"/>
        <v>0.83442070368153254</v>
      </c>
      <c r="E41">
        <f t="shared" si="1"/>
        <v>7.8404138720185715E-2</v>
      </c>
      <c r="F41">
        <f t="shared" si="2"/>
        <v>2.1953738285418429E-2</v>
      </c>
      <c r="G41">
        <f t="shared" si="3"/>
        <v>1.375</v>
      </c>
      <c r="H41">
        <f t="shared" si="4"/>
        <v>0.72727272727272729</v>
      </c>
    </row>
    <row r="42" spans="1:8" x14ac:dyDescent="0.35">
      <c r="A42">
        <v>41</v>
      </c>
      <c r="B42" t="s">
        <v>144</v>
      </c>
      <c r="C42">
        <v>6.88</v>
      </c>
      <c r="D42">
        <f t="shared" si="0"/>
        <v>0.83758843823551132</v>
      </c>
      <c r="E42">
        <f t="shared" si="1"/>
        <v>8.0188151434739452E-2</v>
      </c>
      <c r="F42">
        <f t="shared" si="2"/>
        <v>2.2707289808312967E-2</v>
      </c>
      <c r="G42">
        <f t="shared" si="3"/>
        <v>1.3414634146341464</v>
      </c>
      <c r="H42">
        <f t="shared" si="4"/>
        <v>0.74545454545454537</v>
      </c>
    </row>
    <row r="43" spans="1:8" x14ac:dyDescent="0.35">
      <c r="A43">
        <v>42</v>
      </c>
      <c r="B43" t="s">
        <v>97</v>
      </c>
      <c r="C43">
        <v>7.03</v>
      </c>
      <c r="D43">
        <f t="shared" si="0"/>
        <v>0.84695532501982396</v>
      </c>
      <c r="E43">
        <f t="shared" si="1"/>
        <v>8.5580828675315121E-2</v>
      </c>
      <c r="F43">
        <f t="shared" si="2"/>
        <v>2.5035987793259072E-2</v>
      </c>
      <c r="G43">
        <f t="shared" si="3"/>
        <v>1.3095238095238095</v>
      </c>
      <c r="H43">
        <f t="shared" si="4"/>
        <v>0.76363636363636367</v>
      </c>
    </row>
    <row r="44" spans="1:8" x14ac:dyDescent="0.35">
      <c r="A44">
        <v>43</v>
      </c>
      <c r="B44" t="s">
        <v>8</v>
      </c>
      <c r="C44">
        <v>7.38</v>
      </c>
      <c r="D44">
        <f t="shared" si="0"/>
        <v>0.86805636182304158</v>
      </c>
      <c r="E44">
        <f t="shared" si="1"/>
        <v>9.8371961944972372E-2</v>
      </c>
      <c r="F44">
        <f t="shared" si="2"/>
        <v>3.0853682042732214E-2</v>
      </c>
      <c r="G44">
        <f t="shared" si="3"/>
        <v>1.2790697674418605</v>
      </c>
      <c r="H44">
        <f t="shared" si="4"/>
        <v>0.78181818181818175</v>
      </c>
    </row>
    <row r="45" spans="1:8" x14ac:dyDescent="0.35">
      <c r="A45">
        <v>44</v>
      </c>
      <c r="B45" t="s">
        <v>237</v>
      </c>
      <c r="C45">
        <v>7.58</v>
      </c>
      <c r="D45">
        <f t="shared" si="0"/>
        <v>0.87966920563205353</v>
      </c>
      <c r="E45">
        <f t="shared" si="1"/>
        <v>0.10579139555701864</v>
      </c>
      <c r="F45">
        <f t="shared" si="2"/>
        <v>3.4409274772757514E-2</v>
      </c>
      <c r="G45">
        <f t="shared" si="3"/>
        <v>1.25</v>
      </c>
      <c r="H45">
        <f t="shared" si="4"/>
        <v>0.8</v>
      </c>
    </row>
    <row r="46" spans="1:8" x14ac:dyDescent="0.35">
      <c r="A46">
        <v>45</v>
      </c>
      <c r="B46" t="s">
        <v>174</v>
      </c>
      <c r="C46">
        <v>8.2100000000000009</v>
      </c>
      <c r="D46">
        <f t="shared" si="0"/>
        <v>0.91434315711944081</v>
      </c>
      <c r="E46">
        <f t="shared" si="1"/>
        <v>0.12954949253861339</v>
      </c>
      <c r="F46">
        <f t="shared" si="2"/>
        <v>4.6628728628319328E-2</v>
      </c>
      <c r="G46">
        <f t="shared" si="3"/>
        <v>1.2222222222222223</v>
      </c>
      <c r="H46">
        <f t="shared" si="4"/>
        <v>0.81818181818181812</v>
      </c>
    </row>
    <row r="47" spans="1:8" x14ac:dyDescent="0.35">
      <c r="A47">
        <v>46</v>
      </c>
      <c r="B47" t="s">
        <v>127</v>
      </c>
      <c r="C47">
        <v>8.66</v>
      </c>
      <c r="D47">
        <f t="shared" si="0"/>
        <v>0.9375178920173467</v>
      </c>
      <c r="E47">
        <f t="shared" si="1"/>
        <v>0.14676911830521833</v>
      </c>
      <c r="F47">
        <f t="shared" si="2"/>
        <v>5.6227921250641633E-2</v>
      </c>
      <c r="G47">
        <f t="shared" si="3"/>
        <v>1.1956521739130435</v>
      </c>
      <c r="H47">
        <f t="shared" si="4"/>
        <v>0.83636363636363642</v>
      </c>
    </row>
    <row r="48" spans="1:8" x14ac:dyDescent="0.35">
      <c r="A48">
        <v>47</v>
      </c>
      <c r="B48" t="s">
        <v>211</v>
      </c>
      <c r="C48">
        <v>8.85</v>
      </c>
      <c r="D48">
        <f t="shared" si="0"/>
        <v>0.94694327069782547</v>
      </c>
      <c r="E48">
        <f t="shared" si="1"/>
        <v>0.15407976752750865</v>
      </c>
      <c r="F48">
        <f t="shared" si="2"/>
        <v>6.0480924597722023E-2</v>
      </c>
      <c r="G48">
        <f t="shared" si="3"/>
        <v>1.1702127659574468</v>
      </c>
      <c r="H48">
        <f t="shared" si="4"/>
        <v>0.8545454545454545</v>
      </c>
    </row>
    <row r="49" spans="1:8" x14ac:dyDescent="0.35">
      <c r="A49">
        <v>48</v>
      </c>
      <c r="B49" t="s">
        <v>15</v>
      </c>
      <c r="C49">
        <v>8.92</v>
      </c>
      <c r="D49">
        <f t="shared" si="0"/>
        <v>0.95036485437612306</v>
      </c>
      <c r="E49">
        <f t="shared" si="1"/>
        <v>0.15677762295396105</v>
      </c>
      <c r="F49">
        <f t="shared" si="2"/>
        <v>6.2076341429404512E-2</v>
      </c>
      <c r="G49">
        <f t="shared" si="3"/>
        <v>1.1458333333333333</v>
      </c>
      <c r="H49">
        <f t="shared" si="4"/>
        <v>0.8727272727272728</v>
      </c>
    </row>
    <row r="50" spans="1:8" x14ac:dyDescent="0.35">
      <c r="A50">
        <v>49</v>
      </c>
      <c r="B50" t="s">
        <v>22</v>
      </c>
      <c r="C50">
        <v>9.2799999999999994</v>
      </c>
      <c r="D50">
        <f t="shared" si="0"/>
        <v>0.96754797621886202</v>
      </c>
      <c r="E50">
        <f t="shared" si="1"/>
        <v>0.17068024978167157</v>
      </c>
      <c r="F50">
        <f t="shared" si="2"/>
        <v>7.0513927476279006E-2</v>
      </c>
      <c r="G50">
        <f t="shared" si="3"/>
        <v>1.1224489795918366</v>
      </c>
      <c r="H50">
        <f t="shared" si="4"/>
        <v>0.89090909090909098</v>
      </c>
    </row>
    <row r="51" spans="1:8" x14ac:dyDescent="0.35">
      <c r="A51">
        <v>50</v>
      </c>
      <c r="B51" t="s">
        <v>250</v>
      </c>
      <c r="C51">
        <v>9.59</v>
      </c>
      <c r="D51">
        <f t="shared" si="0"/>
        <v>0.9818186071706636</v>
      </c>
      <c r="E51">
        <f t="shared" si="1"/>
        <v>0.18267528530790372</v>
      </c>
      <c r="F51">
        <f t="shared" si="2"/>
        <v>7.8076384016864731E-2</v>
      </c>
      <c r="G51">
        <f t="shared" si="3"/>
        <v>1.1000000000000001</v>
      </c>
      <c r="H51">
        <f t="shared" si="4"/>
        <v>0.90909090909090906</v>
      </c>
    </row>
    <row r="52" spans="1:8" x14ac:dyDescent="0.35">
      <c r="A52">
        <v>51</v>
      </c>
      <c r="B52" t="s">
        <v>85</v>
      </c>
      <c r="C52">
        <v>12.62</v>
      </c>
      <c r="D52">
        <f t="shared" si="0"/>
        <v>1.1010593549081156</v>
      </c>
      <c r="E52">
        <f t="shared" si="1"/>
        <v>0.29882189490716271</v>
      </c>
      <c r="F52">
        <f t="shared" si="2"/>
        <v>0.16334980602453567</v>
      </c>
      <c r="G52">
        <f t="shared" si="3"/>
        <v>1.0784313725490196</v>
      </c>
      <c r="H52">
        <f t="shared" si="4"/>
        <v>0.92727272727272736</v>
      </c>
    </row>
    <row r="53" spans="1:8" x14ac:dyDescent="0.35">
      <c r="A53">
        <v>52</v>
      </c>
      <c r="B53" t="s">
        <v>228</v>
      </c>
      <c r="C53">
        <v>12.71</v>
      </c>
      <c r="D53">
        <f t="shared" si="0"/>
        <v>1.1041455505540081</v>
      </c>
      <c r="E53">
        <f t="shared" si="1"/>
        <v>0.30220553277821027</v>
      </c>
      <c r="F53">
        <f t="shared" si="2"/>
        <v>0.16613212367271751</v>
      </c>
      <c r="G53">
        <f t="shared" si="3"/>
        <v>1.0576923076923077</v>
      </c>
      <c r="H53">
        <f t="shared" si="4"/>
        <v>0.94545454545454544</v>
      </c>
    </row>
    <row r="54" spans="1:8" x14ac:dyDescent="0.35">
      <c r="A54">
        <v>53</v>
      </c>
      <c r="B54" t="s">
        <v>103</v>
      </c>
      <c r="C54">
        <v>14.18</v>
      </c>
      <c r="D54">
        <f t="shared" si="0"/>
        <v>1.1516762308470476</v>
      </c>
      <c r="E54">
        <f t="shared" si="1"/>
        <v>0.35672299278753622</v>
      </c>
      <c r="F54">
        <f t="shared" si="2"/>
        <v>0.21305741546146423</v>
      </c>
      <c r="G54">
        <f t="shared" si="3"/>
        <v>1.0377358490566038</v>
      </c>
      <c r="H54">
        <f t="shared" si="4"/>
        <v>0.96363636363636362</v>
      </c>
    </row>
    <row r="55" spans="1:8" x14ac:dyDescent="0.35">
      <c r="A55">
        <v>54</v>
      </c>
      <c r="B55" t="s">
        <v>186</v>
      </c>
      <c r="C55">
        <v>19.12</v>
      </c>
      <c r="D55">
        <f t="shared" si="0"/>
        <v>1.2814878879400813</v>
      </c>
      <c r="E55">
        <f t="shared" si="1"/>
        <v>0.5286374372228454</v>
      </c>
      <c r="F55">
        <f t="shared" si="2"/>
        <v>0.38435883985662428</v>
      </c>
      <c r="G55">
        <f t="shared" si="3"/>
        <v>1.0185185185185186</v>
      </c>
      <c r="H55">
        <f t="shared" si="4"/>
        <v>0.9818181818181817</v>
      </c>
    </row>
    <row r="58" spans="1:8" x14ac:dyDescent="0.35">
      <c r="B58" t="s">
        <v>283</v>
      </c>
      <c r="C58" t="s">
        <v>290</v>
      </c>
      <c r="D58" t="s">
        <v>291</v>
      </c>
      <c r="E58" t="s">
        <v>285</v>
      </c>
      <c r="F58" t="s">
        <v>286</v>
      </c>
      <c r="G58" t="s">
        <v>287</v>
      </c>
      <c r="H58" s="1" t="s">
        <v>288</v>
      </c>
    </row>
    <row r="59" spans="1:8" x14ac:dyDescent="0.35">
      <c r="B59">
        <v>2</v>
      </c>
      <c r="C59">
        <v>-3.3000000000000002E-2</v>
      </c>
      <c r="D59">
        <v>-0.05</v>
      </c>
      <c r="E59">
        <f>(C59-D59)/($K$9-$K$10)</f>
        <v>-0.17000000000000004</v>
      </c>
      <c r="F59" s="2">
        <f>C59+(E59*($K$8-$K$9))</f>
        <v>-3.5544900956291439E-2</v>
      </c>
      <c r="G59" s="2">
        <f t="shared" ref="G59:G65" si="5">$K$3+(F59*$K$7)</f>
        <v>0.54269839309178325</v>
      </c>
      <c r="H59" s="3">
        <f t="shared" ref="H59:H65" si="6">10^G59</f>
        <v>3.4889793023376097</v>
      </c>
    </row>
    <row r="60" spans="1:8" x14ac:dyDescent="0.35">
      <c r="B60">
        <v>5</v>
      </c>
      <c r="C60">
        <v>0.83</v>
      </c>
      <c r="D60">
        <v>0.82399999999999995</v>
      </c>
      <c r="E60">
        <f t="shared" ref="E60:E65" si="7">(C60-D60)/($K$9-$K$10)</f>
        <v>-6.0000000000000067E-2</v>
      </c>
      <c r="F60" s="2">
        <f t="shared" ref="F60:F65" si="8">C60+(E60*($K$8-$K$9))</f>
        <v>0.82910179966248532</v>
      </c>
      <c r="G60" s="2">
        <f t="shared" si="5"/>
        <v>0.82766942278617872</v>
      </c>
      <c r="H60" s="3">
        <f t="shared" si="6"/>
        <v>6.7246459336764666</v>
      </c>
    </row>
    <row r="61" spans="1:8" x14ac:dyDescent="0.35">
      <c r="B61">
        <v>10</v>
      </c>
      <c r="C61">
        <v>1.3009999999999999</v>
      </c>
      <c r="D61">
        <v>1.3089999999999999</v>
      </c>
      <c r="E61">
        <f t="shared" si="7"/>
        <v>8.0000000000000085E-2</v>
      </c>
      <c r="F61" s="2">
        <f t="shared" si="8"/>
        <v>1.3021976004500195</v>
      </c>
      <c r="G61" s="2">
        <f t="shared" si="5"/>
        <v>0.9835927581762709</v>
      </c>
      <c r="H61" s="3">
        <f t="shared" si="6"/>
        <v>9.6292565613386447</v>
      </c>
    </row>
    <row r="62" spans="1:8" x14ac:dyDescent="0.35">
      <c r="B62">
        <v>25</v>
      </c>
      <c r="C62">
        <v>1.8180000000000001</v>
      </c>
      <c r="D62">
        <v>1.849</v>
      </c>
      <c r="E62">
        <f t="shared" si="7"/>
        <v>0.30999999999999922</v>
      </c>
      <c r="F62" s="2">
        <f t="shared" si="8"/>
        <v>1.8226407017438255</v>
      </c>
      <c r="G62" s="2">
        <f t="shared" si="5"/>
        <v>1.1551208590374697</v>
      </c>
      <c r="H62" s="3">
        <f t="shared" si="6"/>
        <v>14.292916581995751</v>
      </c>
    </row>
    <row r="63" spans="1:8" x14ac:dyDescent="0.35">
      <c r="B63">
        <v>50</v>
      </c>
      <c r="C63">
        <v>2.1589999999999998</v>
      </c>
      <c r="D63">
        <v>2.2109999999999999</v>
      </c>
      <c r="E63">
        <f t="shared" si="7"/>
        <v>0.52000000000000057</v>
      </c>
      <c r="F63" s="2">
        <f t="shared" si="8"/>
        <v>2.1667844029251264</v>
      </c>
      <c r="G63" s="2">
        <f t="shared" si="5"/>
        <v>1.2685440465871269</v>
      </c>
      <c r="H63" s="3">
        <f t="shared" si="6"/>
        <v>18.558550225889569</v>
      </c>
    </row>
    <row r="64" spans="1:8" x14ac:dyDescent="0.35">
      <c r="B64">
        <v>100</v>
      </c>
      <c r="C64">
        <v>2.472</v>
      </c>
      <c r="D64">
        <v>2.544</v>
      </c>
      <c r="E64">
        <f t="shared" si="7"/>
        <v>0.72000000000000075</v>
      </c>
      <c r="F64" s="2">
        <f t="shared" si="8"/>
        <v>2.4827784040501757</v>
      </c>
      <c r="G64" s="2">
        <f t="shared" si="5"/>
        <v>1.3726896309204901</v>
      </c>
      <c r="H64" s="3">
        <f t="shared" si="6"/>
        <v>23.587919171770139</v>
      </c>
    </row>
    <row r="65" spans="2:8" x14ac:dyDescent="0.35">
      <c r="B65">
        <v>200</v>
      </c>
      <c r="C65">
        <v>2.7629999999999999</v>
      </c>
      <c r="D65">
        <v>2.8559999999999999</v>
      </c>
      <c r="E65">
        <f t="shared" si="7"/>
        <v>0.92999999999999994</v>
      </c>
      <c r="F65" s="2">
        <f t="shared" si="8"/>
        <v>2.7769221052314768</v>
      </c>
      <c r="G65" s="2">
        <f t="shared" si="5"/>
        <v>1.4696337739372498</v>
      </c>
      <c r="H65" s="3">
        <f t="shared" si="6"/>
        <v>29.487216192868239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2019-04-16T19:53:25Z</dcterms:modified>
</cp:coreProperties>
</file>